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48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<sst xmlns="http://schemas.openxmlformats.org/spreadsheetml/2006/main" count="29" uniqueCount="23">
  <si>
    <t>Cuadro 48</t>
  </si>
  <si>
    <t>Costa Rica.  Comercio exterior de cobertura agropecuaria con México, según sector, 2013-2016.</t>
  </si>
  <si>
    <t>(miles de US$)</t>
  </si>
  <si>
    <t>Sector</t>
  </si>
  <si>
    <t>Variación % 2016/15</t>
  </si>
  <si>
    <t>EXPORTACIONES</t>
  </si>
  <si>
    <t>Agrícola 1/</t>
  </si>
  <si>
    <t>Pecuario 2/</t>
  </si>
  <si>
    <t>Pesca 3/</t>
  </si>
  <si>
    <t>Industria alimentaria 4/</t>
  </si>
  <si>
    <t>Industria agromanufacturera 5/</t>
  </si>
  <si>
    <t>Industria química, maquinaria y equipos 6/</t>
  </si>
  <si>
    <t xml:space="preserve">Total </t>
  </si>
  <si>
    <t>IMPORTACIONES</t>
  </si>
  <si>
    <t>Total</t>
  </si>
  <si>
    <t>BALANZA</t>
  </si>
  <si>
    <t>1/ Productos incluidos en los capítulos del 06 al 14 del Sistema Arancelario Centroamericano - SAC</t>
  </si>
  <si>
    <t>2/ Productos incluidos en los capítulos del 01 al 02 y del 04 al 05, del Sistema Arancelario Centroamericano - SAC</t>
  </si>
  <si>
    <t>3/ Productos incluidos en el capítulo 03 del Sistema Arancelario Centroamericano - SAC</t>
  </si>
  <si>
    <t>4/ Productos incluidos en los capítulos del 15 al 24 del Sistema Arancelario Centroamericano - SAC</t>
  </si>
  <si>
    <t xml:space="preserve">5/ Productos incluidos en los capítulos 41, 44,  50 y 52 del Sistema Arancelario Centroamericano - SAC </t>
  </si>
  <si>
    <t>6/ Productos incluidos en los capítulos 31, 38, 82 y 84  del Sistema Arancelario Centroamericano - SAC</t>
  </si>
  <si>
    <t>Fuente:  Sepsa, con información del BCCR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</si>
</sst>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%"/>
    <numFmt numFmtId="166" formatCode="0.0_)"/>
    <numFmt numFmtId="167" formatCode="#,##0.0"/>
    <numFmt numFmtId="168" formatCode="_-* #,##0.00\ [$€]_-;\-* #,##0.00\ [$€]_-;_-* &quot;-&quot;??\ [$€]_-;_-@_-"/>
    <numFmt numFmtId="169" formatCode="_-* #,##0.00\ _$_-;\-* #,##0.00\ _$_-;_-* &quot;-&quot;??\ _$_-;_-@_-"/>
    <numFmt numFmtId="170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8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66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18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19" fillId="0" borderId="0" xfId="61" applyFont="1" applyAlignment="1">
      <alignment horizontal="center"/>
      <protection/>
    </xf>
    <xf numFmtId="0" fontId="20" fillId="0" borderId="0" xfId="61" applyFont="1">
      <alignment/>
      <protection/>
    </xf>
    <xf numFmtId="0" fontId="19" fillId="0" borderId="0" xfId="61" applyFont="1" applyFill="1" applyAlignment="1">
      <alignment horizontal="center" wrapText="1"/>
      <protection/>
    </xf>
    <xf numFmtId="0" fontId="27" fillId="33" borderId="0" xfId="62" applyFont="1" applyFill="1" applyBorder="1" applyAlignment="1">
      <alignment horizontal="center" vertical="center"/>
      <protection/>
    </xf>
    <xf numFmtId="164" fontId="27" fillId="33" borderId="0" xfId="62" applyNumberFormat="1" applyFont="1" applyFill="1" applyBorder="1" applyAlignment="1">
      <alignment horizontal="right" vertical="center" wrapText="1"/>
      <protection/>
    </xf>
    <xf numFmtId="164" fontId="27" fillId="33" borderId="0" xfId="62" applyNumberFormat="1" applyFont="1" applyFill="1" applyBorder="1" applyAlignment="1">
      <alignment horizontal="center" vertical="center" wrapText="1"/>
      <protection/>
    </xf>
    <xf numFmtId="0" fontId="19" fillId="0" borderId="0" xfId="61" applyFont="1">
      <alignment/>
      <protection/>
    </xf>
    <xf numFmtId="165" fontId="20" fillId="0" borderId="0" xfId="64" applyNumberFormat="1" applyFont="1" applyAlignment="1">
      <alignment/>
    </xf>
    <xf numFmtId="166" fontId="20" fillId="0" borderId="0" xfId="60" applyFont="1" applyAlignment="1">
      <alignment horizontal="left" indent="1"/>
      <protection/>
    </xf>
    <xf numFmtId="167" fontId="20" fillId="0" borderId="0" xfId="60" applyNumberFormat="1" applyFont="1">
      <alignment/>
      <protection/>
    </xf>
    <xf numFmtId="167" fontId="20" fillId="0" borderId="0" xfId="62" applyNumberFormat="1" applyFont="1">
      <alignment/>
      <protection/>
    </xf>
    <xf numFmtId="167" fontId="20" fillId="0" borderId="0" xfId="61" applyNumberFormat="1" applyFont="1" applyAlignment="1">
      <alignment horizontal="right"/>
      <protection/>
    </xf>
    <xf numFmtId="3" fontId="19" fillId="34" borderId="0" xfId="61" applyNumberFormat="1" applyFont="1" applyFill="1" applyBorder="1" applyAlignment="1">
      <alignment horizontal="left"/>
      <protection/>
    </xf>
    <xf numFmtId="167" fontId="19" fillId="34" borderId="0" xfId="61" applyNumberFormat="1" applyFont="1" applyFill="1" applyBorder="1" applyAlignment="1">
      <alignment horizontal="right"/>
      <protection/>
    </xf>
    <xf numFmtId="167" fontId="20" fillId="0" borderId="0" xfId="61" applyNumberFormat="1" applyFont="1">
      <alignment/>
      <protection/>
    </xf>
    <xf numFmtId="0" fontId="19" fillId="34" borderId="0" xfId="61" applyFont="1" applyFill="1" applyBorder="1">
      <alignment/>
      <protection/>
    </xf>
    <xf numFmtId="166" fontId="20" fillId="0" borderId="0" xfId="61" applyNumberFormat="1" applyFont="1" applyAlignment="1">
      <alignment horizontal="left" indent="1"/>
      <protection/>
    </xf>
    <xf numFmtId="3" fontId="20" fillId="0" borderId="0" xfId="61" applyNumberFormat="1" applyFont="1">
      <alignment/>
      <protection/>
    </xf>
    <xf numFmtId="166" fontId="20" fillId="0" borderId="0" xfId="61" applyNumberFormat="1" applyFont="1">
      <alignment/>
      <protection/>
    </xf>
    <xf numFmtId="0" fontId="19" fillId="34" borderId="10" xfId="61" applyFont="1" applyFill="1" applyBorder="1">
      <alignment/>
      <protection/>
    </xf>
    <xf numFmtId="167" fontId="19" fillId="34" borderId="10" xfId="61" applyNumberFormat="1" applyFont="1" applyFill="1" applyBorder="1" applyAlignment="1">
      <alignment horizontal="right"/>
      <protection/>
    </xf>
    <xf numFmtId="3" fontId="19" fillId="34" borderId="10" xfId="61" applyNumberFormat="1" applyFont="1" applyFill="1" applyBorder="1" applyAlignment="1">
      <alignment horizontal="right"/>
      <protection/>
    </xf>
    <xf numFmtId="0" fontId="20" fillId="0" borderId="0" xfId="62" applyFont="1" applyFill="1" applyBorder="1">
      <alignment/>
      <protection/>
    </xf>
    <xf numFmtId="0" fontId="20" fillId="0" borderId="0" xfId="61" applyFont="1" applyFill="1">
      <alignment/>
      <protection/>
    </xf>
    <xf numFmtId="168" fontId="20" fillId="0" borderId="0" xfId="45" applyFont="1" applyBorder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boletin 17 cuadrosA" xfId="60"/>
    <cellStyle name="Normal_boletin14a" xfId="61"/>
    <cellStyle name="Normal_cuadros balanza 2000-200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tabSelected="1" zoomScalePageLayoutView="0" workbookViewId="0" topLeftCell="A1">
      <selection activeCell="A8" sqref="A8"/>
    </sheetView>
  </sheetViews>
  <sheetFormatPr defaultColWidth="11.421875" defaultRowHeight="15"/>
  <cols>
    <col min="1" max="1" width="49.57421875" style="2" customWidth="1"/>
    <col min="2" max="5" width="12.8515625" style="2" customWidth="1"/>
    <col min="6" max="6" width="13.140625" style="2" customWidth="1"/>
    <col min="7" max="16384" width="11.42187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3" t="s">
        <v>1</v>
      </c>
      <c r="B2" s="3"/>
      <c r="C2" s="3"/>
      <c r="D2" s="3"/>
      <c r="E2" s="3"/>
      <c r="F2" s="3"/>
    </row>
    <row r="3" spans="1:6" ht="15">
      <c r="A3" s="1" t="s">
        <v>2</v>
      </c>
      <c r="B3" s="1"/>
      <c r="C3" s="1"/>
      <c r="D3" s="1"/>
      <c r="E3" s="1"/>
      <c r="F3" s="1"/>
    </row>
    <row r="4" spans="1:6" ht="18.75" customHeight="1">
      <c r="A4" s="4" t="s">
        <v>3</v>
      </c>
      <c r="B4" s="5">
        <v>2013</v>
      </c>
      <c r="C4" s="5">
        <v>2014</v>
      </c>
      <c r="D4" s="5">
        <v>2015</v>
      </c>
      <c r="E4" s="5">
        <v>2016</v>
      </c>
      <c r="F4" s="6" t="s">
        <v>4</v>
      </c>
    </row>
    <row r="5" spans="1:6" ht="15">
      <c r="A5" s="4"/>
      <c r="B5" s="5"/>
      <c r="C5" s="5"/>
      <c r="D5" s="5"/>
      <c r="E5" s="5"/>
      <c r="F5" s="6"/>
    </row>
    <row r="6" spans="1:6" ht="15">
      <c r="A6" s="7" t="s">
        <v>5</v>
      </c>
      <c r="F6" s="8"/>
    </row>
    <row r="7" spans="1:6" ht="15">
      <c r="A7" s="9" t="s">
        <v>6</v>
      </c>
      <c r="B7" s="10">
        <v>4453.39177</v>
      </c>
      <c r="C7" s="10">
        <v>3914.743740000001</v>
      </c>
      <c r="D7" s="10">
        <v>2447.57043</v>
      </c>
      <c r="E7" s="10">
        <v>3169.635560000001</v>
      </c>
      <c r="F7" s="11">
        <f aca="true" t="shared" si="0" ref="F7:F12">(E7/D7-1)*100</f>
        <v>29.501301419138358</v>
      </c>
    </row>
    <row r="8" spans="1:6" ht="15">
      <c r="A8" s="9" t="s">
        <v>7</v>
      </c>
      <c r="B8" s="10">
        <v>1266.8626800000002</v>
      </c>
      <c r="C8" s="10">
        <v>2313.0303</v>
      </c>
      <c r="D8" s="10">
        <v>2821.07561</v>
      </c>
      <c r="E8" s="10">
        <v>1673.7336399999997</v>
      </c>
      <c r="F8" s="11">
        <f t="shared" si="0"/>
        <v>-40.67037288660265</v>
      </c>
    </row>
    <row r="9" spans="1:6" ht="15">
      <c r="A9" s="9" t="s">
        <v>8</v>
      </c>
      <c r="B9" s="10">
        <v>2112.76621</v>
      </c>
      <c r="C9" s="10">
        <v>2269.52519</v>
      </c>
      <c r="D9" s="10">
        <v>891.914</v>
      </c>
      <c r="E9" s="10">
        <v>347.0369</v>
      </c>
      <c r="F9" s="11">
        <f t="shared" si="0"/>
        <v>-61.090766598573396</v>
      </c>
    </row>
    <row r="10" spans="1:6" ht="15">
      <c r="A10" s="9" t="s">
        <v>9</v>
      </c>
      <c r="B10" s="10">
        <v>159396.39691000004</v>
      </c>
      <c r="C10" s="10">
        <v>168425.14553999997</v>
      </c>
      <c r="D10" s="10">
        <v>144992.69263</v>
      </c>
      <c r="E10" s="10">
        <v>135143.93688000002</v>
      </c>
      <c r="F10" s="11">
        <f t="shared" si="0"/>
        <v>-6.792587661733107</v>
      </c>
    </row>
    <row r="11" spans="1:6" ht="15">
      <c r="A11" s="9" t="s">
        <v>10</v>
      </c>
      <c r="B11" s="10">
        <v>2566.69863</v>
      </c>
      <c r="C11" s="10">
        <v>3731.8152200000004</v>
      </c>
      <c r="D11" s="10">
        <v>2420.73571</v>
      </c>
      <c r="E11" s="10">
        <v>1396.7060699999997</v>
      </c>
      <c r="F11" s="11">
        <f t="shared" si="0"/>
        <v>-42.30241392192294</v>
      </c>
    </row>
    <row r="12" spans="1:6" ht="15">
      <c r="A12" s="9" t="s">
        <v>11</v>
      </c>
      <c r="B12" s="10">
        <v>553.5765</v>
      </c>
      <c r="C12" s="10">
        <v>323.59846999999996</v>
      </c>
      <c r="D12" s="10">
        <v>1158.38677</v>
      </c>
      <c r="E12" s="10">
        <v>1522.1110199999998</v>
      </c>
      <c r="F12" s="11">
        <f t="shared" si="0"/>
        <v>31.399206156334092</v>
      </c>
    </row>
    <row r="13" spans="2:6" ht="5.25" customHeight="1">
      <c r="B13" s="12"/>
      <c r="C13" s="12"/>
      <c r="D13" s="12"/>
      <c r="E13" s="12"/>
      <c r="F13" s="11"/>
    </row>
    <row r="14" spans="1:6" ht="15">
      <c r="A14" s="13" t="s">
        <v>12</v>
      </c>
      <c r="B14" s="14">
        <f>SUM(B7:B13)</f>
        <v>170349.69270000004</v>
      </c>
      <c r="C14" s="14">
        <f>SUM(C7:C13)</f>
        <v>180977.85845999996</v>
      </c>
      <c r="D14" s="14">
        <f>SUM(D7:D13)</f>
        <v>154732.37515000004</v>
      </c>
      <c r="E14" s="14">
        <f>SUM(E7:E13)</f>
        <v>143253.16007</v>
      </c>
      <c r="F14" s="14">
        <f>(E14/D14-1)*100</f>
        <v>-7.418754523009097</v>
      </c>
    </row>
    <row r="15" spans="2:6" ht="10.5" customHeight="1">
      <c r="B15" s="15"/>
      <c r="C15" s="15"/>
      <c r="D15" s="15"/>
      <c r="E15" s="15"/>
      <c r="F15" s="11"/>
    </row>
    <row r="16" spans="1:6" ht="15">
      <c r="A16" s="7" t="s">
        <v>13</v>
      </c>
      <c r="B16" s="15"/>
      <c r="C16" s="15"/>
      <c r="D16" s="15"/>
      <c r="E16" s="15"/>
      <c r="F16" s="11"/>
    </row>
    <row r="17" spans="1:6" ht="15">
      <c r="A17" s="9" t="s">
        <v>6</v>
      </c>
      <c r="B17" s="10">
        <v>32422.868990000014</v>
      </c>
      <c r="C17" s="10">
        <v>28941.574290000004</v>
      </c>
      <c r="D17" s="10">
        <v>20793.35125</v>
      </c>
      <c r="E17" s="10">
        <v>10642.397529999991</v>
      </c>
      <c r="F17" s="11">
        <f aca="true" t="shared" si="1" ref="F17:F22">(E17/D17-1)*100</f>
        <v>-48.81826694482453</v>
      </c>
    </row>
    <row r="18" spans="1:6" ht="15">
      <c r="A18" s="9" t="s">
        <v>7</v>
      </c>
      <c r="B18" s="10">
        <v>244.24224000000007</v>
      </c>
      <c r="C18" s="10">
        <v>394.37564</v>
      </c>
      <c r="D18" s="10">
        <v>547.5679900000001</v>
      </c>
      <c r="E18" s="10">
        <v>588.3113199999998</v>
      </c>
      <c r="F18" s="11">
        <f t="shared" si="1"/>
        <v>7.4407800938107505</v>
      </c>
    </row>
    <row r="19" spans="1:6" ht="15">
      <c r="A19" s="9" t="s">
        <v>8</v>
      </c>
      <c r="B19" s="10">
        <v>1783.26554</v>
      </c>
      <c r="C19" s="10">
        <v>821.6286100000001</v>
      </c>
      <c r="D19" s="10">
        <v>814.75985</v>
      </c>
      <c r="E19" s="10">
        <v>0.8986900000000001</v>
      </c>
      <c r="F19" s="11">
        <f t="shared" si="1"/>
        <v>-99.88969878670385</v>
      </c>
    </row>
    <row r="20" spans="1:6" ht="15">
      <c r="A20" s="9" t="s">
        <v>9</v>
      </c>
      <c r="B20" s="10">
        <v>98328.90665999998</v>
      </c>
      <c r="C20" s="10">
        <v>107120.30537</v>
      </c>
      <c r="D20" s="10">
        <v>111819.2047399998</v>
      </c>
      <c r="E20" s="10">
        <v>116959.63393999985</v>
      </c>
      <c r="F20" s="11">
        <f t="shared" si="1"/>
        <v>4.597089750327332</v>
      </c>
    </row>
    <row r="21" spans="1:6" ht="15">
      <c r="A21" s="9" t="s">
        <v>10</v>
      </c>
      <c r="B21" s="10">
        <v>0.28007</v>
      </c>
      <c r="C21" s="10">
        <v>16.901040000000002</v>
      </c>
      <c r="D21" s="10">
        <v>18.813190000000002</v>
      </c>
      <c r="E21" s="10">
        <v>23.75917</v>
      </c>
      <c r="F21" s="11">
        <f t="shared" si="1"/>
        <v>26.289959331724177</v>
      </c>
    </row>
    <row r="22" spans="1:6" ht="15">
      <c r="A22" s="9" t="s">
        <v>11</v>
      </c>
      <c r="B22" s="10">
        <v>10267.150500000003</v>
      </c>
      <c r="C22" s="10">
        <v>11119.179059999991</v>
      </c>
      <c r="D22" s="10">
        <v>11086.869439999999</v>
      </c>
      <c r="E22" s="10">
        <v>13058.45422</v>
      </c>
      <c r="F22" s="11">
        <f t="shared" si="1"/>
        <v>17.783061220932005</v>
      </c>
    </row>
    <row r="23" spans="2:6" ht="5.25" customHeight="1">
      <c r="B23" s="12"/>
      <c r="C23" s="12"/>
      <c r="D23" s="12"/>
      <c r="E23" s="12"/>
      <c r="F23" s="11"/>
    </row>
    <row r="24" spans="1:6" ht="15">
      <c r="A24" s="16" t="s">
        <v>14</v>
      </c>
      <c r="B24" s="14">
        <f>SUM(B17:B23)</f>
        <v>143046.71399999998</v>
      </c>
      <c r="C24" s="14">
        <f>SUM(C17:C23)</f>
        <v>148413.96401</v>
      </c>
      <c r="D24" s="14">
        <f>SUM(D17:D23)</f>
        <v>145080.5664599998</v>
      </c>
      <c r="E24" s="14">
        <f>SUM(E17:E23)</f>
        <v>141273.45486999984</v>
      </c>
      <c r="F24" s="14">
        <f>(E24/D24-1)*100</f>
        <v>-2.6241361492406523</v>
      </c>
    </row>
    <row r="25" ht="8.25" customHeight="1"/>
    <row r="26" ht="15">
      <c r="A26" s="7" t="s">
        <v>15</v>
      </c>
    </row>
    <row r="27" spans="1:6" ht="15">
      <c r="A27" s="17" t="str">
        <f aca="true" t="shared" si="2" ref="A27:A32">+A17</f>
        <v>Agrícola 1/</v>
      </c>
      <c r="B27" s="15">
        <f aca="true" t="shared" si="3" ref="B27:E32">+B7-B17</f>
        <v>-27969.477220000015</v>
      </c>
      <c r="C27" s="15">
        <f t="shared" si="3"/>
        <v>-25026.830550000002</v>
      </c>
      <c r="D27" s="15">
        <f t="shared" si="3"/>
        <v>-18345.78082</v>
      </c>
      <c r="E27" s="15">
        <f t="shared" si="3"/>
        <v>-7472.7619699999905</v>
      </c>
      <c r="F27" s="18"/>
    </row>
    <row r="28" spans="1:6" ht="15">
      <c r="A28" s="17" t="str">
        <f t="shared" si="2"/>
        <v>Pecuario 2/</v>
      </c>
      <c r="B28" s="15">
        <f t="shared" si="3"/>
        <v>1022.6204400000001</v>
      </c>
      <c r="C28" s="15">
        <f t="shared" si="3"/>
        <v>1918.65466</v>
      </c>
      <c r="D28" s="15">
        <f t="shared" si="3"/>
        <v>2273.50762</v>
      </c>
      <c r="E28" s="15">
        <f t="shared" si="3"/>
        <v>1085.42232</v>
      </c>
      <c r="F28" s="18"/>
    </row>
    <row r="29" spans="1:6" ht="15">
      <c r="A29" s="17" t="str">
        <f t="shared" si="2"/>
        <v>Pesca 3/</v>
      </c>
      <c r="B29" s="15">
        <f t="shared" si="3"/>
        <v>329.5006699999997</v>
      </c>
      <c r="C29" s="15">
        <f t="shared" si="3"/>
        <v>1447.8965799999996</v>
      </c>
      <c r="D29" s="15">
        <f t="shared" si="3"/>
        <v>77.15414999999996</v>
      </c>
      <c r="E29" s="15">
        <f t="shared" si="3"/>
        <v>346.13821</v>
      </c>
      <c r="F29" s="18"/>
    </row>
    <row r="30" spans="1:6" ht="15">
      <c r="A30" s="17" t="str">
        <f t="shared" si="2"/>
        <v>Industria alimentaria 4/</v>
      </c>
      <c r="B30" s="15">
        <f t="shared" si="3"/>
        <v>61067.49025000006</v>
      </c>
      <c r="C30" s="15">
        <f t="shared" si="3"/>
        <v>61304.84016999997</v>
      </c>
      <c r="D30" s="15">
        <f t="shared" si="3"/>
        <v>33173.48789000021</v>
      </c>
      <c r="E30" s="15">
        <f t="shared" si="3"/>
        <v>18184.30294000017</v>
      </c>
      <c r="F30" s="18"/>
    </row>
    <row r="31" spans="1:6" ht="15">
      <c r="A31" s="17" t="str">
        <f t="shared" si="2"/>
        <v>Industria agromanufacturera 5/</v>
      </c>
      <c r="B31" s="15">
        <f t="shared" si="3"/>
        <v>2566.41856</v>
      </c>
      <c r="C31" s="15">
        <f t="shared" si="3"/>
        <v>3714.91418</v>
      </c>
      <c r="D31" s="15">
        <f t="shared" si="3"/>
        <v>2401.92252</v>
      </c>
      <c r="E31" s="15">
        <f t="shared" si="3"/>
        <v>1372.9468999999997</v>
      </c>
      <c r="F31" s="18"/>
    </row>
    <row r="32" spans="1:6" ht="15">
      <c r="A32" s="17" t="str">
        <f t="shared" si="2"/>
        <v>Industria química, maquinaria y equipos 6/</v>
      </c>
      <c r="B32" s="15">
        <f t="shared" si="3"/>
        <v>-9713.574000000004</v>
      </c>
      <c r="C32" s="15">
        <f t="shared" si="3"/>
        <v>-10795.58058999999</v>
      </c>
      <c r="D32" s="15">
        <f t="shared" si="3"/>
        <v>-9928.482669999998</v>
      </c>
      <c r="E32" s="15">
        <f t="shared" si="3"/>
        <v>-11536.3432</v>
      </c>
      <c r="F32" s="18"/>
    </row>
    <row r="33" spans="1:6" ht="7.5" customHeight="1">
      <c r="A33" s="19"/>
      <c r="B33" s="15"/>
      <c r="C33" s="15"/>
      <c r="D33" s="15"/>
      <c r="E33" s="15"/>
      <c r="F33" s="18"/>
    </row>
    <row r="34" spans="1:6" ht="15">
      <c r="A34" s="20" t="str">
        <f>+A24</f>
        <v>Total</v>
      </c>
      <c r="B34" s="21">
        <f>+B14-B24</f>
        <v>27302.978700000065</v>
      </c>
      <c r="C34" s="21">
        <f>+C14-C24</f>
        <v>32563.894449999963</v>
      </c>
      <c r="D34" s="21">
        <f>+D14-D24</f>
        <v>9651.808690000238</v>
      </c>
      <c r="E34" s="21">
        <f>+E14-E24</f>
        <v>1979.7052000001713</v>
      </c>
      <c r="F34" s="22"/>
    </row>
    <row r="35" ht="15">
      <c r="A35" s="2" t="s">
        <v>16</v>
      </c>
    </row>
    <row r="36" ht="15">
      <c r="A36" s="2" t="s">
        <v>17</v>
      </c>
    </row>
    <row r="37" ht="15">
      <c r="A37" s="2" t="s">
        <v>18</v>
      </c>
    </row>
    <row r="38" ht="15">
      <c r="A38" s="2" t="s">
        <v>19</v>
      </c>
    </row>
    <row r="39" s="24" customFormat="1" ht="15">
      <c r="A39" s="23" t="s">
        <v>20</v>
      </c>
    </row>
    <row r="40" s="24" customFormat="1" ht="15">
      <c r="A40" s="24" t="s">
        <v>21</v>
      </c>
    </row>
    <row r="41" ht="15">
      <c r="A41" s="25" t="s">
        <v>22</v>
      </c>
    </row>
  </sheetData>
  <sheetProtection/>
  <mergeCells count="9"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rintOptions horizontalCentered="1" verticalCentered="1"/>
  <pageMargins left="0.7874015748031497" right="0.7874015748031497" top="0.56" bottom="0.69" header="0" footer="0"/>
  <pageSetup horizontalDpi="600" verticalDpi="600" orientation="landscape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2017-05-12T13:54:52Z</dcterms:created>
  <dcterms:modified xsi:type="dcterms:W3CDTF">2017-05-12T13:54:52Z</dcterms:modified>
  <cp:category/>
  <cp:version/>
  <cp:contentType/>
  <cp:contentStatus/>
</cp:coreProperties>
</file>