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55," sheetId="1" r:id="rId1"/>
  </sheets>
  <externalReferences>
    <externalReference r:id="rId4"/>
    <externalReference r:id="rId5"/>
    <externalReference r:id="rId6"/>
  </externalReferences>
  <definedNames>
    <definedName name="_">'[2]Cta92-98'!#REF!</definedName>
    <definedName name="_VA66" localSheetId="0">#REF!</definedName>
    <definedName name="_VA66">#REF!</definedName>
    <definedName name="_VBP66" localSheetId="0">#REF!</definedName>
    <definedName name="_VBP66">#REF!</definedName>
    <definedName name="a45.">'[3]Resumen'!$A$1614</definedName>
    <definedName name="APORTE">'[2]Cta92-98'!#REF!</definedName>
    <definedName name="ARE">'[2]Cta92-98'!#REF!</definedName>
    <definedName name="Cafetoneladas">#REF!</definedName>
    <definedName name="Cafétoneladas">#REF!</definedName>
    <definedName name="CANTIDAD" localSheetId="0">#REF!</definedName>
    <definedName name="CANTIDAD">#REF!</definedName>
    <definedName name="COMPINTER">'[2]Cta92-98'!#REF!</definedName>
    <definedName name="copia">#REF!</definedName>
    <definedName name="DIOS">'[2]Cta92-98'!#REF!</definedName>
    <definedName name="DIOSITO">'[2]Cta92-98'!#REF!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'[2]Cta92-98'!#REF!</definedName>
    <definedName name="NIVIMPVBP">'[2]Cta92-98'!#REF!</definedName>
    <definedName name="nov">#REF!</definedName>
    <definedName name="oct">#REF!</definedName>
    <definedName name="PARVA">'[2]Cta92-98'!#REF!</definedName>
    <definedName name="PARVA66">'[2]Cta92-98'!#REF!</definedName>
    <definedName name="PARVBP">'[2]Cta92-98'!#REF!</definedName>
    <definedName name="PARVBP66">'[2]Cta92-98'!#REF!</definedName>
    <definedName name="PAU">#REF!</definedName>
    <definedName name="PRODUC" localSheetId="0">#REF!</definedName>
    <definedName name="PRODUC">#REF!</definedName>
    <definedName name="set">#REF!</definedName>
    <definedName name="v">'[2]Cta92-98'!#REF!</definedName>
    <definedName name="VA" localSheetId="0">#REF!</definedName>
    <definedName name="VA">#REF!</definedName>
    <definedName name="VARIACANTI">'[2]Cta92-98'!#REF!</definedName>
    <definedName name="VARIMPCI">'[2]Cta92-98'!#REF!</definedName>
    <definedName name="VARIMPVA">'[2]Cta92-98'!#REF!</definedName>
    <definedName name="VARIMPVBP">'[2]Cta92-98'!#REF!</definedName>
    <definedName name="VARVA">'[2]Cta92-98'!#REF!</definedName>
    <definedName name="VARVA66">'[2]Cta92-98'!#REF!</definedName>
    <definedName name="VARVBP">'[2]Cta92-98'!#REF!</definedName>
    <definedName name="VARVBP66">'[2]Cta92-98'!#REF!</definedName>
    <definedName name="VBP" localSheetId="0">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<sst xmlns="http://schemas.openxmlformats.org/spreadsheetml/2006/main" count="38" uniqueCount="36">
  <si>
    <t>Cuadro 55</t>
  </si>
  <si>
    <t>Costa Rica.  Comercio exterior de cobertura agropecuaria con República Dominicana, según partida arancelaria, 2013-2016.</t>
  </si>
  <si>
    <t>(miles de US$)</t>
  </si>
  <si>
    <t>Partida</t>
  </si>
  <si>
    <t>Producto</t>
  </si>
  <si>
    <t>Variación % 2016/15</t>
  </si>
  <si>
    <t>Participación 2016 %</t>
  </si>
  <si>
    <t>EXPORTACIONES</t>
  </si>
  <si>
    <t>2106903019</t>
  </si>
  <si>
    <t>Los demás jarabes y concentrados</t>
  </si>
  <si>
    <t>0401200090</t>
  </si>
  <si>
    <t>Las demás leche y nata con un contenido de materias grasas superior al 1%</t>
  </si>
  <si>
    <t>2106903090</t>
  </si>
  <si>
    <t>Las demás preparaciones alimenticias</t>
  </si>
  <si>
    <t>0402212290</t>
  </si>
  <si>
    <t>Las demás leches integras con contenido mayor a 5 kilos</t>
  </si>
  <si>
    <t>2007100010</t>
  </si>
  <si>
    <t>Preparaciones homogeneizas de pulpas y pastas de frutas</t>
  </si>
  <si>
    <t>2007100090</t>
  </si>
  <si>
    <t>Las demás preparaciones</t>
  </si>
  <si>
    <t>Otros</t>
  </si>
  <si>
    <t xml:space="preserve">Total </t>
  </si>
  <si>
    <t>IMPORTACIONES</t>
  </si>
  <si>
    <t>2008199010</t>
  </si>
  <si>
    <t>Crema de coco</t>
  </si>
  <si>
    <t>2106907990</t>
  </si>
  <si>
    <t xml:space="preserve">Las demás preparaciones alimenticias </t>
  </si>
  <si>
    <t>2008199090</t>
  </si>
  <si>
    <t>Las otras preparaciones alimenticias basadas en frutas u otros frutos</t>
  </si>
  <si>
    <t>2401209000</t>
  </si>
  <si>
    <t>Otros tabaco total o parcialmente desnervado</t>
  </si>
  <si>
    <t>0804400010</t>
  </si>
  <si>
    <t>Aguacates frescos</t>
  </si>
  <si>
    <t>1905320000</t>
  </si>
  <si>
    <t>Barquillos y obleas, incluso rellenos</t>
  </si>
  <si>
    <t>Fuente:  Sepsa, con información del BCCR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</si>
</sst>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_)"/>
    <numFmt numFmtId="166" formatCode="_-* #,##0\ &quot;Pts&quot;_-;\-* #,##0\ &quot;Pts&quot;_-;_-* &quot;-&quot;\ &quot;Pts&quot;_-;_-@_-"/>
    <numFmt numFmtId="167" formatCode="0.0%"/>
    <numFmt numFmtId="168" formatCode="#,##0.0"/>
    <numFmt numFmtId="169" formatCode="_-* #,##0.00\ [$€]_-;\-* #,##0.00\ [$€]_-;_-* &quot;-&quot;??\ [$€]_-;_-@_-"/>
    <numFmt numFmtId="170" formatCode="_-* #,##0.00\ _$_-;\-* #,##0.00\ _$_-;_-* &quot;-&quot;??\ _$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ourier"/>
      <family val="3"/>
    </font>
    <font>
      <sz val="8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9" fontId="21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66" fontId="21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5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65" fontId="21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18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19" fillId="0" borderId="0" xfId="64" applyFont="1" applyAlignment="1">
      <alignment horizontal="left" vertical="top" indent="1"/>
      <protection/>
    </xf>
    <xf numFmtId="0" fontId="19" fillId="0" borderId="0" xfId="64" applyFont="1" applyFill="1" applyAlignment="1">
      <alignment vertical="top" wrapText="1"/>
      <protection/>
    </xf>
    <xf numFmtId="0" fontId="19" fillId="0" borderId="0" xfId="64" applyFont="1">
      <alignment/>
      <protection/>
    </xf>
    <xf numFmtId="0" fontId="20" fillId="0" borderId="0" xfId="61" applyFont="1" applyAlignment="1">
      <alignment horizontal="center"/>
      <protection/>
    </xf>
    <xf numFmtId="49" fontId="27" fillId="33" borderId="0" xfId="62" applyNumberFormat="1" applyFont="1" applyFill="1" applyBorder="1" applyAlignment="1">
      <alignment horizontal="center" vertical="center"/>
      <protection/>
    </xf>
    <xf numFmtId="0" fontId="27" fillId="33" borderId="0" xfId="62" applyFont="1" applyFill="1" applyBorder="1" applyAlignment="1">
      <alignment horizontal="center" vertical="center"/>
      <protection/>
    </xf>
    <xf numFmtId="164" fontId="27" fillId="33" borderId="0" xfId="62" applyNumberFormat="1" applyFont="1" applyFill="1" applyBorder="1" applyAlignment="1">
      <alignment horizontal="right" vertical="center" wrapText="1"/>
      <protection/>
    </xf>
    <xf numFmtId="164" fontId="27" fillId="33" borderId="0" xfId="62" applyNumberFormat="1" applyFont="1" applyFill="1" applyBorder="1" applyAlignment="1">
      <alignment horizontal="center" vertical="center" wrapText="1"/>
      <protection/>
    </xf>
    <xf numFmtId="164" fontId="27" fillId="33" borderId="0" xfId="63" applyNumberFormat="1" applyFont="1" applyFill="1" applyBorder="1" applyAlignment="1">
      <alignment horizontal="center" vertical="center" wrapText="1"/>
      <protection/>
    </xf>
    <xf numFmtId="0" fontId="19" fillId="0" borderId="0" xfId="61" applyFont="1" applyFill="1">
      <alignment/>
      <protection/>
    </xf>
    <xf numFmtId="165" fontId="19" fillId="0" borderId="0" xfId="55" applyNumberFormat="1" applyFont="1" applyFill="1">
      <alignment/>
      <protection/>
    </xf>
    <xf numFmtId="0" fontId="20" fillId="0" borderId="0" xfId="61" applyFont="1">
      <alignment/>
      <protection/>
    </xf>
    <xf numFmtId="0" fontId="19" fillId="0" borderId="0" xfId="61" applyFont="1">
      <alignment/>
      <protection/>
    </xf>
    <xf numFmtId="167" fontId="19" fillId="0" borderId="0" xfId="66" applyNumberFormat="1" applyFont="1" applyAlignment="1">
      <alignment/>
    </xf>
    <xf numFmtId="165" fontId="19" fillId="0" borderId="0" xfId="64" applyNumberFormat="1" applyFont="1" applyAlignment="1">
      <alignment horizontal="left" vertical="top" indent="1"/>
      <protection/>
    </xf>
    <xf numFmtId="165" fontId="19" fillId="0" borderId="0" xfId="64" applyNumberFormat="1" applyFont="1" applyAlignment="1">
      <alignment vertical="top" wrapText="1"/>
      <protection/>
    </xf>
    <xf numFmtId="3" fontId="19" fillId="0" borderId="0" xfId="60" applyNumberFormat="1" applyFont="1" applyAlignment="1">
      <alignment vertical="top" wrapText="1"/>
      <protection/>
    </xf>
    <xf numFmtId="168" fontId="19" fillId="0" borderId="0" xfId="60" applyNumberFormat="1" applyFont="1" applyAlignment="1">
      <alignment vertical="top" wrapText="1"/>
      <protection/>
    </xf>
    <xf numFmtId="165" fontId="19" fillId="0" borderId="0" xfId="60" applyFont="1" applyFill="1" applyAlignment="1">
      <alignment horizontal="left" vertical="top" wrapText="1"/>
      <protection/>
    </xf>
    <xf numFmtId="165" fontId="19" fillId="0" borderId="0" xfId="60" applyFont="1" applyAlignment="1">
      <alignment vertical="top" wrapText="1"/>
      <protection/>
    </xf>
    <xf numFmtId="165" fontId="20" fillId="34" borderId="0" xfId="60" applyFont="1" applyFill="1" applyAlignment="1">
      <alignment horizontal="left"/>
      <protection/>
    </xf>
    <xf numFmtId="3" fontId="20" fillId="34" borderId="0" xfId="61" applyNumberFormat="1" applyFont="1" applyFill="1" applyAlignment="1">
      <alignment horizontal="left"/>
      <protection/>
    </xf>
    <xf numFmtId="3" fontId="20" fillId="34" borderId="0" xfId="60" applyNumberFormat="1" applyFont="1" applyFill="1">
      <alignment/>
      <protection/>
    </xf>
    <xf numFmtId="168" fontId="20" fillId="34" borderId="0" xfId="60" applyNumberFormat="1" applyFont="1" applyFill="1">
      <alignment/>
      <protection/>
    </xf>
    <xf numFmtId="165" fontId="20" fillId="0" borderId="0" xfId="55" applyNumberFormat="1" applyFont="1" applyFill="1">
      <alignment/>
      <protection/>
    </xf>
    <xf numFmtId="165" fontId="19" fillId="0" borderId="0" xfId="60" applyFont="1" applyFill="1" applyAlignment="1">
      <alignment horizontal="left"/>
      <protection/>
    </xf>
    <xf numFmtId="165" fontId="19" fillId="0" borderId="0" xfId="60" applyFont="1" applyAlignment="1">
      <alignment horizontal="left"/>
      <protection/>
    </xf>
    <xf numFmtId="3" fontId="19" fillId="0" borderId="0" xfId="60" applyNumberFormat="1" applyFont="1">
      <alignment/>
      <protection/>
    </xf>
    <xf numFmtId="0" fontId="20" fillId="0" borderId="0" xfId="64" applyFont="1">
      <alignment/>
      <protection/>
    </xf>
    <xf numFmtId="165" fontId="19" fillId="0" borderId="0" xfId="60" applyFont="1" applyFill="1" applyAlignment="1">
      <alignment horizontal="left" vertical="top" wrapText="1" indent="1"/>
      <protection/>
    </xf>
    <xf numFmtId="165" fontId="20" fillId="34" borderId="0" xfId="60" applyFont="1" applyFill="1" applyAlignment="1">
      <alignment horizontal="left" vertical="top" wrapText="1" indent="1"/>
      <protection/>
    </xf>
    <xf numFmtId="3" fontId="20" fillId="34" borderId="0" xfId="60" applyNumberFormat="1" applyFont="1" applyFill="1" applyAlignment="1">
      <alignment vertical="top" wrapText="1"/>
      <protection/>
    </xf>
    <xf numFmtId="168" fontId="20" fillId="34" borderId="0" xfId="60" applyNumberFormat="1" applyFont="1" applyFill="1" applyAlignment="1">
      <alignment vertical="top" wrapText="1"/>
      <protection/>
    </xf>
    <xf numFmtId="0" fontId="19" fillId="0" borderId="10" xfId="64" applyFont="1" applyBorder="1">
      <alignment/>
      <protection/>
    </xf>
    <xf numFmtId="3" fontId="19" fillId="0" borderId="10" xfId="60" applyNumberFormat="1" applyFont="1" applyBorder="1" applyAlignment="1">
      <alignment vertical="top" wrapText="1"/>
      <protection/>
    </xf>
    <xf numFmtId="169" fontId="19" fillId="0" borderId="0" xfId="45" applyFont="1" applyBorder="1" applyAlignment="1">
      <alignment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boletin 17 cuadrosA" xfId="60"/>
    <cellStyle name="Normal_boletin14a" xfId="61"/>
    <cellStyle name="Normal_cuadros balanza 2000-2006" xfId="62"/>
    <cellStyle name="Normal_cuadros impo 1 semestre 05-06" xfId="63"/>
    <cellStyle name="Normal_Libro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  <sheetDataSet>
      <sheetData sheetId="53">
        <row r="15">
          <cell r="B15">
            <v>65686.14757999998</v>
          </cell>
          <cell r="C15">
            <v>67843.70551999999</v>
          </cell>
          <cell r="D15">
            <v>69608.10728000004</v>
          </cell>
          <cell r="E15">
            <v>74097.78449</v>
          </cell>
        </row>
        <row r="25">
          <cell r="B25">
            <v>973.69787</v>
          </cell>
          <cell r="C25">
            <v>1185.244099999999</v>
          </cell>
          <cell r="D25">
            <v>1327.6277299999997</v>
          </cell>
          <cell r="E25">
            <v>1487.5249799999997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zoomScale="112" zoomScaleNormal="112" zoomScalePageLayoutView="0" workbookViewId="0" topLeftCell="A1">
      <selection activeCell="C10" sqref="C10"/>
    </sheetView>
  </sheetViews>
  <sheetFormatPr defaultColWidth="11.421875" defaultRowHeight="15"/>
  <cols>
    <col min="1" max="1" width="16.140625" style="3" customWidth="1"/>
    <col min="2" max="2" width="55.00390625" style="3" customWidth="1"/>
    <col min="3" max="7" width="14.8515625" style="3" customWidth="1"/>
    <col min="8" max="8" width="16.00390625" style="3" customWidth="1"/>
    <col min="9" max="16384" width="11.421875" style="3" customWidth="1"/>
  </cols>
  <sheetData>
    <row r="1" spans="1:2" ht="15">
      <c r="A1" s="1"/>
      <c r="B1" s="2"/>
    </row>
    <row r="2" spans="1:8" ht="15">
      <c r="A2" s="4" t="s">
        <v>0</v>
      </c>
      <c r="B2" s="4"/>
      <c r="C2" s="4"/>
      <c r="D2" s="4"/>
      <c r="E2" s="4"/>
      <c r="F2" s="4"/>
      <c r="G2" s="4"/>
      <c r="H2" s="4"/>
    </row>
    <row r="3" spans="1:8" ht="15">
      <c r="A3" s="4" t="s">
        <v>1</v>
      </c>
      <c r="B3" s="4"/>
      <c r="C3" s="4"/>
      <c r="D3" s="4"/>
      <c r="E3" s="4"/>
      <c r="F3" s="4"/>
      <c r="G3" s="4"/>
      <c r="H3" s="4"/>
    </row>
    <row r="4" spans="1:8" ht="15">
      <c r="A4" s="4" t="s">
        <v>2</v>
      </c>
      <c r="B4" s="4"/>
      <c r="C4" s="4"/>
      <c r="D4" s="4"/>
      <c r="E4" s="4"/>
      <c r="F4" s="4"/>
      <c r="G4" s="4"/>
      <c r="H4" s="4"/>
    </row>
    <row r="6" spans="1:8" s="10" customFormat="1" ht="37.5" customHeight="1">
      <c r="A6" s="5" t="s">
        <v>3</v>
      </c>
      <c r="B6" s="6" t="s">
        <v>4</v>
      </c>
      <c r="C6" s="7">
        <v>2013</v>
      </c>
      <c r="D6" s="7">
        <v>2014</v>
      </c>
      <c r="E6" s="7">
        <v>2015</v>
      </c>
      <c r="F6" s="7">
        <v>2016</v>
      </c>
      <c r="G6" s="8" t="s">
        <v>5</v>
      </c>
      <c r="H6" s="9" t="s">
        <v>6</v>
      </c>
    </row>
    <row r="7" spans="1:8" s="11" customFormat="1" ht="12" customHeight="1">
      <c r="A7" s="5"/>
      <c r="B7" s="6"/>
      <c r="C7" s="7"/>
      <c r="D7" s="7"/>
      <c r="E7" s="7"/>
      <c r="F7" s="7"/>
      <c r="G7" s="8"/>
      <c r="H7" s="9"/>
    </row>
    <row r="8" spans="1:6" s="13" customFormat="1" ht="15">
      <c r="A8" s="12" t="s">
        <v>7</v>
      </c>
      <c r="C8" s="14"/>
      <c r="D8" s="14"/>
      <c r="E8" s="14"/>
      <c r="F8" s="14"/>
    </row>
    <row r="9" spans="1:8" s="11" customFormat="1" ht="18" customHeight="1">
      <c r="A9" s="15" t="s">
        <v>8</v>
      </c>
      <c r="B9" s="16" t="s">
        <v>9</v>
      </c>
      <c r="C9" s="17">
        <v>21320.84174</v>
      </c>
      <c r="D9" s="17">
        <v>22184.76188</v>
      </c>
      <c r="E9" s="17">
        <v>26441.09466</v>
      </c>
      <c r="F9" s="17">
        <v>27621.779039999998</v>
      </c>
      <c r="G9" s="18">
        <f aca="true" t="shared" si="0" ref="G9:G16">(F9/E9-1)*100</f>
        <v>4.46533850123132</v>
      </c>
      <c r="H9" s="18">
        <f aca="true" t="shared" si="1" ref="H9:H16">(F9/$F$16)*100</f>
        <v>37.27746953585062</v>
      </c>
    </row>
    <row r="10" spans="1:8" s="11" customFormat="1" ht="32.25" customHeight="1">
      <c r="A10" s="15" t="s">
        <v>10</v>
      </c>
      <c r="B10" s="16" t="s">
        <v>11</v>
      </c>
      <c r="C10" s="17">
        <v>5870.298829999999</v>
      </c>
      <c r="D10" s="17">
        <v>7606.39335</v>
      </c>
      <c r="E10" s="17">
        <v>9185.533899999999</v>
      </c>
      <c r="F10" s="17">
        <v>9557.5787</v>
      </c>
      <c r="G10" s="18">
        <f t="shared" si="0"/>
        <v>4.05033397133292</v>
      </c>
      <c r="H10" s="18">
        <f t="shared" si="1"/>
        <v>12.89860252338565</v>
      </c>
    </row>
    <row r="11" spans="1:8" s="11" customFormat="1" ht="15.75" customHeight="1">
      <c r="A11" s="15" t="s">
        <v>12</v>
      </c>
      <c r="B11" s="16" t="s">
        <v>13</v>
      </c>
      <c r="C11" s="17">
        <v>2933.2978700000003</v>
      </c>
      <c r="D11" s="17">
        <v>3357.1294500000004</v>
      </c>
      <c r="E11" s="17">
        <v>2855.2900799999998</v>
      </c>
      <c r="F11" s="17">
        <v>5256.09612</v>
      </c>
      <c r="G11" s="18">
        <f t="shared" si="0"/>
        <v>84.08273670043363</v>
      </c>
      <c r="H11" s="18">
        <f t="shared" si="1"/>
        <v>7.093459212278264</v>
      </c>
    </row>
    <row r="12" spans="1:8" s="11" customFormat="1" ht="14.25" customHeight="1">
      <c r="A12" s="15" t="s">
        <v>14</v>
      </c>
      <c r="B12" s="16" t="s">
        <v>15</v>
      </c>
      <c r="C12" s="17">
        <v>5982.527970000001</v>
      </c>
      <c r="D12" s="17">
        <v>3629.807</v>
      </c>
      <c r="E12" s="17">
        <v>773.61</v>
      </c>
      <c r="F12" s="17">
        <v>3756.8324</v>
      </c>
      <c r="G12" s="18">
        <f t="shared" si="0"/>
        <v>385.62355708948945</v>
      </c>
      <c r="H12" s="18">
        <f t="shared" si="1"/>
        <v>5.0701008483013545</v>
      </c>
    </row>
    <row r="13" spans="1:8" s="11" customFormat="1" ht="17.25" customHeight="1">
      <c r="A13" s="15" t="s">
        <v>16</v>
      </c>
      <c r="B13" s="16" t="s">
        <v>17</v>
      </c>
      <c r="C13" s="17">
        <v>1601.6556399999997</v>
      </c>
      <c r="D13" s="17">
        <v>2873.55959</v>
      </c>
      <c r="E13" s="17">
        <v>4047.13463</v>
      </c>
      <c r="F13" s="17">
        <v>3150.10641</v>
      </c>
      <c r="G13" s="18">
        <f t="shared" si="0"/>
        <v>-22.164526313274635</v>
      </c>
      <c r="H13" s="18">
        <f t="shared" si="1"/>
        <v>4.2512828577555215</v>
      </c>
    </row>
    <row r="14" spans="1:8" s="11" customFormat="1" ht="15">
      <c r="A14" s="15" t="s">
        <v>18</v>
      </c>
      <c r="B14" s="16" t="s">
        <v>19</v>
      </c>
      <c r="C14" s="17"/>
      <c r="D14" s="17">
        <v>1091.7718</v>
      </c>
      <c r="E14" s="17">
        <v>1690.31662</v>
      </c>
      <c r="F14" s="17">
        <v>2530.646</v>
      </c>
      <c r="G14" s="18">
        <f t="shared" si="0"/>
        <v>49.714318019306944</v>
      </c>
      <c r="H14" s="18">
        <f t="shared" si="1"/>
        <v>3.415278901276094</v>
      </c>
    </row>
    <row r="15" spans="1:8" s="11" customFormat="1" ht="15">
      <c r="A15" s="19"/>
      <c r="B15" s="20" t="s">
        <v>20</v>
      </c>
      <c r="C15" s="17">
        <f>'[1]cuadro54,'!B15-SUM(C9:C14)</f>
        <v>27977.525529999977</v>
      </c>
      <c r="D15" s="17">
        <f>'[1]cuadro54,'!C15-SUM(D9:D14)</f>
        <v>27100.28244999999</v>
      </c>
      <c r="E15" s="17">
        <f>'[1]cuadro54,'!D15-SUM(E9:E14)</f>
        <v>24615.127390000045</v>
      </c>
      <c r="F15" s="17">
        <f>'[1]cuadro54,'!E15-SUM(F9:F14)</f>
        <v>22224.745820000004</v>
      </c>
      <c r="G15" s="18">
        <f t="shared" si="0"/>
        <v>-9.7110266062289</v>
      </c>
      <c r="H15" s="18">
        <f t="shared" si="1"/>
        <v>29.993806121152495</v>
      </c>
    </row>
    <row r="16" spans="1:8" s="25" customFormat="1" ht="15">
      <c r="A16" s="21"/>
      <c r="B16" s="22" t="s">
        <v>21</v>
      </c>
      <c r="C16" s="23">
        <f>SUM(C9:C15)</f>
        <v>65686.14757999998</v>
      </c>
      <c r="D16" s="23">
        <f>SUM(D9:D15)</f>
        <v>67843.70551999999</v>
      </c>
      <c r="E16" s="23">
        <f>SUM(E9:E15)</f>
        <v>69608.10728000004</v>
      </c>
      <c r="F16" s="23">
        <f>SUM(F9:F15)</f>
        <v>74097.78449</v>
      </c>
      <c r="G16" s="24">
        <f t="shared" si="0"/>
        <v>6.449934332993923</v>
      </c>
      <c r="H16" s="24">
        <f t="shared" si="1"/>
        <v>100</v>
      </c>
    </row>
    <row r="17" spans="1:8" s="11" customFormat="1" ht="15">
      <c r="A17" s="26"/>
      <c r="B17" s="27"/>
      <c r="C17" s="28"/>
      <c r="D17" s="28"/>
      <c r="E17" s="28"/>
      <c r="F17" s="28"/>
      <c r="G17" s="14"/>
      <c r="H17" s="14"/>
    </row>
    <row r="18" ht="15">
      <c r="A18" s="29" t="s">
        <v>22</v>
      </c>
    </row>
    <row r="19" spans="1:8" s="11" customFormat="1" ht="14.25" customHeight="1">
      <c r="A19" s="15" t="s">
        <v>23</v>
      </c>
      <c r="B19" s="16" t="s">
        <v>24</v>
      </c>
      <c r="C19" s="17">
        <v>236.68154</v>
      </c>
      <c r="D19" s="17">
        <v>273.04902000000004</v>
      </c>
      <c r="E19" s="17">
        <v>384.09007</v>
      </c>
      <c r="F19" s="17">
        <v>513.75712</v>
      </c>
      <c r="G19" s="18">
        <f>(F19/E19-1)*100</f>
        <v>33.75954239066892</v>
      </c>
      <c r="H19" s="18">
        <f aca="true" t="shared" si="2" ref="H19:H26">(F19/$F$26)*100</f>
        <v>34.53771378010742</v>
      </c>
    </row>
    <row r="20" spans="1:8" s="11" customFormat="1" ht="16.5" customHeight="1">
      <c r="A20" s="15" t="s">
        <v>25</v>
      </c>
      <c r="B20" s="16" t="s">
        <v>26</v>
      </c>
      <c r="C20" s="17">
        <v>179.52519999999996</v>
      </c>
      <c r="D20" s="17">
        <v>137.25296</v>
      </c>
      <c r="E20" s="17">
        <v>115.06437999999999</v>
      </c>
      <c r="F20" s="17">
        <v>188.50153</v>
      </c>
      <c r="G20" s="18">
        <f>(F20/E20-1)*100</f>
        <v>63.82266171338169</v>
      </c>
      <c r="H20" s="18">
        <f t="shared" si="2"/>
        <v>12.672158957626381</v>
      </c>
    </row>
    <row r="21" spans="1:8" s="11" customFormat="1" ht="14.25" customHeight="1">
      <c r="A21" s="15" t="s">
        <v>27</v>
      </c>
      <c r="B21" s="16" t="s">
        <v>28</v>
      </c>
      <c r="C21" s="17">
        <v>32.8617</v>
      </c>
      <c r="D21" s="17">
        <v>106.57507999999999</v>
      </c>
      <c r="E21" s="17">
        <v>154.39544</v>
      </c>
      <c r="F21" s="17">
        <v>188.03308</v>
      </c>
      <c r="G21" s="18">
        <f>(F21/E21-1)*100</f>
        <v>21.786679710229784</v>
      </c>
      <c r="H21" s="18">
        <f t="shared" si="2"/>
        <v>12.64066704950394</v>
      </c>
    </row>
    <row r="22" spans="1:8" s="11" customFormat="1" ht="14.25" customHeight="1">
      <c r="A22" s="15" t="s">
        <v>29</v>
      </c>
      <c r="B22" s="16" t="s">
        <v>30</v>
      </c>
      <c r="C22" s="17">
        <v>77.5896</v>
      </c>
      <c r="D22" s="17">
        <v>119.61151</v>
      </c>
      <c r="E22" s="17">
        <v>171.14238</v>
      </c>
      <c r="F22" s="17">
        <v>181.30109999999996</v>
      </c>
      <c r="G22" s="18">
        <f>(F22/E22-1)*100</f>
        <v>5.935829570676732</v>
      </c>
      <c r="H22" s="18">
        <f t="shared" si="2"/>
        <v>12.188104565477618</v>
      </c>
    </row>
    <row r="23" spans="1:8" s="11" customFormat="1" ht="18" customHeight="1">
      <c r="A23" s="15" t="s">
        <v>31</v>
      </c>
      <c r="B23" s="16" t="s">
        <v>32</v>
      </c>
      <c r="C23" s="17"/>
      <c r="D23" s="17"/>
      <c r="E23" s="17"/>
      <c r="F23" s="17">
        <v>125.39186</v>
      </c>
      <c r="G23" s="18"/>
      <c r="H23" s="18">
        <f t="shared" si="2"/>
        <v>8.42956331395524</v>
      </c>
    </row>
    <row r="24" spans="1:8" s="11" customFormat="1" ht="20.25" customHeight="1">
      <c r="A24" s="15" t="s">
        <v>33</v>
      </c>
      <c r="B24" s="16" t="s">
        <v>34</v>
      </c>
      <c r="C24" s="17"/>
      <c r="D24" s="17"/>
      <c r="E24" s="17"/>
      <c r="F24" s="17">
        <v>125.12851</v>
      </c>
      <c r="G24" s="18"/>
      <c r="H24" s="18">
        <f t="shared" si="2"/>
        <v>8.411859409581144</v>
      </c>
    </row>
    <row r="25" spans="1:8" s="11" customFormat="1" ht="12" customHeight="1">
      <c r="A25" s="30"/>
      <c r="B25" s="20" t="s">
        <v>20</v>
      </c>
      <c r="C25" s="17">
        <f>'[1]cuadro54,'!B25-SUM(C19:C24)</f>
        <v>447.03983000000005</v>
      </c>
      <c r="D25" s="17">
        <f>'[1]cuadro54,'!C25-SUM(D19:D24)</f>
        <v>548.755529999999</v>
      </c>
      <c r="E25" s="17">
        <f>'[1]cuadro54,'!D25-SUM(E19:E24)</f>
        <v>502.9354599999997</v>
      </c>
      <c r="F25" s="17">
        <f>'[1]cuadro54,'!E25-SUM(F19:F24)</f>
        <v>165.41177999999968</v>
      </c>
      <c r="G25" s="18">
        <f>(F25/E25-1)*100</f>
        <v>-67.11073424808825</v>
      </c>
      <c r="H25" s="18">
        <f t="shared" si="2"/>
        <v>11.11993292374826</v>
      </c>
    </row>
    <row r="26" spans="1:8" s="25" customFormat="1" ht="14.25" customHeight="1">
      <c r="A26" s="31"/>
      <c r="B26" s="22" t="s">
        <v>21</v>
      </c>
      <c r="C26" s="32">
        <f>SUM(C19:C25)</f>
        <v>973.69787</v>
      </c>
      <c r="D26" s="32">
        <f>SUM(D19:D25)</f>
        <v>1185.244099999999</v>
      </c>
      <c r="E26" s="32">
        <f>SUM(E19:E25)</f>
        <v>1327.6277299999997</v>
      </c>
      <c r="F26" s="32">
        <f>SUM(F19:F25)</f>
        <v>1487.5249799999997</v>
      </c>
      <c r="G26" s="33">
        <f>(F26/E26-1)*100</f>
        <v>12.043831744912413</v>
      </c>
      <c r="H26" s="33">
        <f t="shared" si="2"/>
        <v>100</v>
      </c>
    </row>
    <row r="27" spans="1:8" ht="15">
      <c r="A27" s="34"/>
      <c r="B27" s="34"/>
      <c r="C27" s="35"/>
      <c r="D27" s="35"/>
      <c r="E27" s="35"/>
      <c r="F27" s="35"/>
      <c r="G27" s="34"/>
      <c r="H27" s="34"/>
    </row>
    <row r="28" ht="15">
      <c r="A28" s="36" t="s">
        <v>35</v>
      </c>
    </row>
    <row r="29" spans="3:6" ht="15">
      <c r="C29" s="17"/>
      <c r="D29" s="17"/>
      <c r="E29" s="17"/>
      <c r="F29" s="17"/>
    </row>
    <row r="30" spans="3:6" ht="15">
      <c r="C30" s="17"/>
      <c r="D30" s="17"/>
      <c r="E30" s="17"/>
      <c r="F30" s="17"/>
    </row>
  </sheetData>
  <sheetProtection/>
  <mergeCells count="11">
    <mergeCell ref="H6:H7"/>
    <mergeCell ref="A2:H2"/>
    <mergeCell ref="A3:H3"/>
    <mergeCell ref="A4:H4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" footer="0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2017-05-12T13:54:55Z</dcterms:created>
  <dcterms:modified xsi:type="dcterms:W3CDTF">2017-05-12T13:54:56Z</dcterms:modified>
  <cp:category/>
  <cp:version/>
  <cp:contentType/>
  <cp:contentStatus/>
</cp:coreProperties>
</file>