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8955" windowHeight="6765" tabRatio="921" activeTab="0"/>
  </bookViews>
  <sheets>
    <sheet name="cuadro1-poblacion" sheetId="1" r:id="rId1"/>
    <sheet name="cuadro2-poblacion " sheetId="2" r:id="rId2"/>
    <sheet name="cuadro3-poblacion" sheetId="3" r:id="rId3"/>
    <sheet name="cuadro4-poblacion " sheetId="4" r:id="rId4"/>
    <sheet name="cuadro3aaa-poblacion" sheetId="5" state="hidden" r:id="rId5"/>
    <sheet name="cuadro4-poblacion" sheetId="6" state="hidden" r:id="rId6"/>
    <sheet name="Cuadro5-poblacion " sheetId="7" state="hidden" r:id="rId7"/>
    <sheet name="Cuadro5 -poblacion " sheetId="8" r:id="rId8"/>
  </sheets>
  <externalReferences>
    <externalReference r:id="rId11"/>
    <externalReference r:id="rId12"/>
  </externalReferences>
  <definedNames>
    <definedName name="_" localSheetId="1">'[1]Cta92-98'!#REF!</definedName>
    <definedName name="_" localSheetId="7">'[1]Cta92-98'!#REF!</definedName>
    <definedName name="_">'[1]Cta92-98'!#REF!</definedName>
    <definedName name="_VA66" localSheetId="1">#REF!</definedName>
    <definedName name="_VA66" localSheetId="7">#REF!</definedName>
    <definedName name="_VA66">#REF!</definedName>
    <definedName name="_VBP66" localSheetId="1">#REF!</definedName>
    <definedName name="_VBP66" localSheetId="7">#REF!</definedName>
    <definedName name="_VBP66">#REF!</definedName>
    <definedName name="a45.">'[2]Resumen'!$A$1614</definedName>
    <definedName name="APORTE" localSheetId="1">'[1]Cta92-98'!#REF!</definedName>
    <definedName name="APORTE" localSheetId="7">'[1]Cta92-98'!#REF!</definedName>
    <definedName name="APORTE">'[1]Cta92-98'!#REF!</definedName>
    <definedName name="ARE" localSheetId="1">'[1]Cta92-98'!#REF!</definedName>
    <definedName name="ARE">'[1]Cta92-98'!#REF!</definedName>
    <definedName name="_xlnm.Print_Area" localSheetId="3">'cuadro4-poblacion '!$A$1:$G$24</definedName>
    <definedName name="Cafetoneladas" localSheetId="1">#REF!</definedName>
    <definedName name="Cafetoneladas">#REF!</definedName>
    <definedName name="Cafétoneladas" localSheetId="1">#REF!</definedName>
    <definedName name="Cafétoneladas">#REF!</definedName>
    <definedName name="CANTIDAD" localSheetId="1">#REF!</definedName>
    <definedName name="CANTIDAD" localSheetId="7">#REF!</definedName>
    <definedName name="CANTIDAD">#REF!</definedName>
    <definedName name="COMPINTER" localSheetId="1">'[1]Cta92-98'!#REF!</definedName>
    <definedName name="COMPINTER" localSheetId="7">'[1]Cta92-98'!#REF!</definedName>
    <definedName name="COMPINTER">'[1]Cta92-98'!#REF!</definedName>
    <definedName name="copia" localSheetId="1">#REF!</definedName>
    <definedName name="copia">#REF!</definedName>
    <definedName name="DIOS" localSheetId="1">'[1]Cta92-98'!#REF!</definedName>
    <definedName name="DIOS">'[1]Cta92-98'!#REF!</definedName>
    <definedName name="DIOSITO" localSheetId="1">'[1]Cta92-98'!#REF!</definedName>
    <definedName name="DIOSITO">'[1]Cta92-98'!#REF!</definedName>
    <definedName name="ene" localSheetId="1">#REF!</definedName>
    <definedName name="ene">#REF!</definedName>
    <definedName name="Estimaciones" localSheetId="1">#REF!</definedName>
    <definedName name="Estimaciones">#REF!</definedName>
    <definedName name="feb" localSheetId="1">#REF!</definedName>
    <definedName name="feb">#REF!</definedName>
    <definedName name="frutas">#REF!</definedName>
    <definedName name="hola" localSheetId="1">#REF!</definedName>
    <definedName name="hola">#REF!</definedName>
    <definedName name="jjjj" hidden="1">{"INF13",#N/A,FALSE,"ETCN";"DIF15",#N/A,FALSE,"ETCN";"INF20",#N/A,FALSE,"ETCN"}</definedName>
    <definedName name="mar" localSheetId="1">#REF!</definedName>
    <definedName name="mar">#REF!</definedName>
    <definedName name="may" localSheetId="1">#REF!</definedName>
    <definedName name="may">#REF!</definedName>
    <definedName name="NIVIMPVA" localSheetId="1">'[1]Cta92-98'!#REF!</definedName>
    <definedName name="NIVIMPVA" localSheetId="7">'[1]Cta92-98'!#REF!</definedName>
    <definedName name="NIVIMPVA">'[1]Cta92-98'!#REF!</definedName>
    <definedName name="NIVIMPVBP" localSheetId="1">'[1]Cta92-98'!#REF!</definedName>
    <definedName name="NIVIMPVBP" localSheetId="7">'[1]Cta92-98'!#REF!</definedName>
    <definedName name="NIVIMPVBP">'[1]Cta92-98'!#REF!</definedName>
    <definedName name="nov" localSheetId="1">#REF!</definedName>
    <definedName name="nov">#REF!</definedName>
    <definedName name="oct" localSheetId="1">#REF!</definedName>
    <definedName name="oct">#REF!</definedName>
    <definedName name="PARVA" localSheetId="1">'[1]Cta92-98'!#REF!</definedName>
    <definedName name="PARVA" localSheetId="7">'[1]Cta92-98'!#REF!</definedName>
    <definedName name="PARVA">'[1]Cta92-98'!#REF!</definedName>
    <definedName name="PARVA66" localSheetId="1">'[1]Cta92-98'!#REF!</definedName>
    <definedName name="PARVA66" localSheetId="7">'[1]Cta92-98'!#REF!</definedName>
    <definedName name="PARVA66">'[1]Cta92-98'!#REF!</definedName>
    <definedName name="PARVBP" localSheetId="1">'[1]Cta92-98'!#REF!</definedName>
    <definedName name="PARVBP" localSheetId="7">'[1]Cta92-98'!#REF!</definedName>
    <definedName name="PARVBP">'[1]Cta92-98'!#REF!</definedName>
    <definedName name="PARVBP66" localSheetId="1">'[1]Cta92-98'!#REF!</definedName>
    <definedName name="PARVBP66" localSheetId="7">'[1]Cta92-98'!#REF!</definedName>
    <definedName name="PARVBP66">'[1]Cta92-98'!#REF!</definedName>
    <definedName name="PAU" localSheetId="1">#REF!</definedName>
    <definedName name="PAU">#REF!</definedName>
    <definedName name="PRODUC" localSheetId="1">#REF!</definedName>
    <definedName name="PRODUC" localSheetId="7">#REF!</definedName>
    <definedName name="PRODUC">#REF!</definedName>
    <definedName name="set" localSheetId="1">#REF!</definedName>
    <definedName name="set">#REF!</definedName>
    <definedName name="v" localSheetId="1">'[1]Cta92-98'!#REF!</definedName>
    <definedName name="v">'[1]Cta92-98'!#REF!</definedName>
    <definedName name="VA" localSheetId="1">#REF!</definedName>
    <definedName name="VA" localSheetId="7">#REF!</definedName>
    <definedName name="VA">#REF!</definedName>
    <definedName name="VARIACANTI" localSheetId="1">'[1]Cta92-98'!#REF!</definedName>
    <definedName name="VARIACANTI" localSheetId="7">'[1]Cta92-98'!#REF!</definedName>
    <definedName name="VARIACANTI">'[1]Cta92-98'!#REF!</definedName>
    <definedName name="VARIMPCI" localSheetId="1">'[1]Cta92-98'!#REF!</definedName>
    <definedName name="VARIMPCI" localSheetId="7">'[1]Cta92-98'!#REF!</definedName>
    <definedName name="VARIMPCI">'[1]Cta92-98'!#REF!</definedName>
    <definedName name="VARIMPVA" localSheetId="1">'[1]Cta92-98'!#REF!</definedName>
    <definedName name="VARIMPVA" localSheetId="7">'[1]Cta92-98'!#REF!</definedName>
    <definedName name="VARIMPVA">'[1]Cta92-98'!#REF!</definedName>
    <definedName name="VARIMPVBP" localSheetId="1">'[1]Cta92-98'!#REF!</definedName>
    <definedName name="VARIMPVBP" localSheetId="7">'[1]Cta92-98'!#REF!</definedName>
    <definedName name="VARIMPVBP">'[1]Cta92-98'!#REF!</definedName>
    <definedName name="VARVA" localSheetId="1">'[1]Cta92-98'!#REF!</definedName>
    <definedName name="VARVA" localSheetId="7">'[1]Cta92-98'!#REF!</definedName>
    <definedName name="VARVA">'[1]Cta92-98'!#REF!</definedName>
    <definedName name="VARVA66" localSheetId="1">'[1]Cta92-98'!#REF!</definedName>
    <definedName name="VARVA66" localSheetId="7">'[1]Cta92-98'!#REF!</definedName>
    <definedName name="VARVA66">'[1]Cta92-98'!#REF!</definedName>
    <definedName name="VARVBP" localSheetId="1">'[1]Cta92-98'!#REF!</definedName>
    <definedName name="VARVBP" localSheetId="7">'[1]Cta92-98'!#REF!</definedName>
    <definedName name="VARVBP">'[1]Cta92-98'!#REF!</definedName>
    <definedName name="VARVBP66" localSheetId="1">'[1]Cta92-98'!#REF!</definedName>
    <definedName name="VARVBP66" localSheetId="7">'[1]Cta92-98'!#REF!</definedName>
    <definedName name="VARVBP66">'[1]Cta92-98'!#REF!</definedName>
    <definedName name="VBP" localSheetId="1">#REF!</definedName>
    <definedName name="VBP" localSheetId="7">#REF!</definedName>
    <definedName name="VBP">#REF!</definedName>
    <definedName name="wrn.ESTIMACIONES." hidden="1">{"INF13",#N/A,FALSE,"ETCN";"DIF15",#N/A,FALSE,"ETCN";"INF20",#N/A,FALSE,"ETCN"}</definedName>
    <definedName name="YETTT" localSheetId="1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<sst xmlns="http://schemas.openxmlformats.org/spreadsheetml/2006/main" count="153" uniqueCount="101">
  <si>
    <t>Cuadro 1</t>
  </si>
  <si>
    <t>TOTAL</t>
  </si>
  <si>
    <t>Rama de actividad 1/</t>
  </si>
  <si>
    <t>Agricultura, ganadería y pesca</t>
  </si>
  <si>
    <t>Comercio y reparación</t>
  </si>
  <si>
    <t>Hoteles y restaurantes</t>
  </si>
  <si>
    <t>Administración pública</t>
  </si>
  <si>
    <t>Enseñanza</t>
  </si>
  <si>
    <t>Total Población Ocupada</t>
  </si>
  <si>
    <t>PIB ( a precios básicos)</t>
  </si>
  <si>
    <t>Industria manufacturera</t>
  </si>
  <si>
    <t>Construcción</t>
  </si>
  <si>
    <t>Cuadro 2</t>
  </si>
  <si>
    <t>Cuadro 3</t>
  </si>
  <si>
    <t>Cuadro 4</t>
  </si>
  <si>
    <t>Cuadro 5</t>
  </si>
  <si>
    <t>POBLACION</t>
  </si>
  <si>
    <t>Total</t>
  </si>
  <si>
    <t>Rural</t>
  </si>
  <si>
    <t>Sector Agropecuario</t>
  </si>
  <si>
    <t>Sector  Agropecuario</t>
  </si>
  <si>
    <t>Tasa de Desempleo Abierto Rural</t>
  </si>
  <si>
    <t>Fuerza de trabajo</t>
  </si>
  <si>
    <t>Hombres</t>
  </si>
  <si>
    <t>Mujeres</t>
  </si>
  <si>
    <t>POBLACION OCUPADA (PO)</t>
  </si>
  <si>
    <t>Tasa de Desempleo Abierto Total</t>
  </si>
  <si>
    <t>Tasa de Desempleo Abierto Agropecuario</t>
  </si>
  <si>
    <t>Otras actividades</t>
  </si>
  <si>
    <t>Población ocupada</t>
  </si>
  <si>
    <t>De 1 a 4 empleados</t>
  </si>
  <si>
    <t>De 5 a 9 empleados</t>
  </si>
  <si>
    <t>De 10 a 19 empleados</t>
  </si>
  <si>
    <t>20 o más empleados</t>
  </si>
  <si>
    <t>Ignorado</t>
  </si>
  <si>
    <t>Concepto</t>
  </si>
  <si>
    <t>Rama de actividad</t>
  </si>
  <si>
    <t>Población ocupada sector agropecuario (B)</t>
  </si>
  <si>
    <t>Costa Rica.  Comportamiento del Producto Interno Bruto y de la población ocupada, según rama de actividad económica</t>
  </si>
  <si>
    <t>Empleadora</t>
  </si>
  <si>
    <t>Cuenta Propia</t>
  </si>
  <si>
    <t>Asalariada total</t>
  </si>
  <si>
    <t>Auxiliares no remunerados</t>
  </si>
  <si>
    <t>(Número de personas)</t>
  </si>
  <si>
    <t>Participación (%)  Rural/Total</t>
  </si>
  <si>
    <t>Participación (%) PEA Sector Agrop / PEA Total</t>
  </si>
  <si>
    <t>Participación (%) PO Sector Agrop / PO Total</t>
  </si>
  <si>
    <t>Participación (%) PD Sector Agrop / PD Total</t>
  </si>
  <si>
    <t>Variación % 2012/2011</t>
  </si>
  <si>
    <t>Promedio</t>
  </si>
  <si>
    <t>(número de personas)</t>
  </si>
  <si>
    <t xml:space="preserve"> (número de personas)</t>
  </si>
  <si>
    <t>(millones de colones de 1991 y miles de personas)</t>
  </si>
  <si>
    <t>Fuente:  Sepsa, con información del Instituto Nacional de Estadística y Censos - INEC</t>
  </si>
  <si>
    <t>Fuente: Sepsa, con base en información del BCCR y del INEC, Encuesta Nacional de Hogares (ENAHO)</t>
  </si>
  <si>
    <t>Fuente: Sepsa, con base en información del BCCR y del INEC</t>
  </si>
  <si>
    <t>Enseñanza y salud</t>
  </si>
  <si>
    <t>Actividades profesionales y administrativas de apoyo</t>
  </si>
  <si>
    <t>Hogares como empleadores</t>
  </si>
  <si>
    <t>Transporte y almacenamiento</t>
  </si>
  <si>
    <t>Intermediación financiera y de seguros</t>
  </si>
  <si>
    <t>1/ Incluye información y comunicaciones, actividades inmobiliarias, actividades artísticas, de entretenimiento y recreativas, actividades de organizaciones y órganos extraterritoriales y otras actividades de servicios.</t>
  </si>
  <si>
    <t>2/ Incluye explotación de minas y canteras, suministros de electricidad, gas, vapor y aire acondicionado, suministros de agua, evacuación de aguas residuales y gestión de desechos y contaminación.</t>
  </si>
  <si>
    <t>Comunicación y otros servicios 1/</t>
  </si>
  <si>
    <t>Otros 2/</t>
  </si>
  <si>
    <t>(personas y porcentaje)</t>
  </si>
  <si>
    <t>Condición / Trimestre</t>
  </si>
  <si>
    <t>Ene - Mar</t>
  </si>
  <si>
    <t>Abr - Jun</t>
  </si>
  <si>
    <t>Jul - Set</t>
  </si>
  <si>
    <t>Oct - Dic</t>
  </si>
  <si>
    <t>Población Ocupada (PO)</t>
  </si>
  <si>
    <t>Valor agregado sector agropecuario (millones de colones corrientes)    (A)</t>
  </si>
  <si>
    <t>Productividad mano de obra (colones corrientes) (A/B)</t>
  </si>
  <si>
    <t>FUERZA DE TRABAJO</t>
  </si>
  <si>
    <t xml:space="preserve">Costa Rica.  Población ocupada del sector agropecuario según posición en el empleo,  2013-2016.  </t>
  </si>
  <si>
    <t>Costa Rica.  Población ocupada del sector agropecuario según tamaño del establecimiento de trabajo,  2013-2016.</t>
  </si>
  <si>
    <t>Participación 2016 %</t>
  </si>
  <si>
    <t>Variación % 2016/15</t>
  </si>
  <si>
    <t>Actividades de alojamiento y servicios de comida</t>
  </si>
  <si>
    <t>Actividades financieras y de seguros</t>
  </si>
  <si>
    <t>Población Desempleados (PD)</t>
  </si>
  <si>
    <t>POBLACION DESEMPLEADA (PD)</t>
  </si>
  <si>
    <t xml:space="preserve">Costa Rica. Población y fuerza de trabajo, 2014-2017. </t>
  </si>
  <si>
    <t>Costa Rica. Población rural según condición y trimestre, 2014-2017.</t>
  </si>
  <si>
    <t>Costa Rica. Fuerza de trabajo, población ocupada y desocupada del sector agropecuario según trimestre, 2014-2017.</t>
  </si>
  <si>
    <t>Costa Rica. Población ocupada promedio según rama de actividad.   2014-2017.</t>
  </si>
  <si>
    <t>Costa Rica.  Productividad de la mano de obra directa del sector agropecuario, 2014-2017</t>
  </si>
  <si>
    <t>Variación % 2016-2017</t>
  </si>
  <si>
    <t>Participación 2017 %</t>
  </si>
  <si>
    <t>Variación  2014-2017</t>
  </si>
  <si>
    <t>Actividades de los hogares como empleadores</t>
  </si>
  <si>
    <t>Actividades de servicios administrativos y de apoyo</t>
  </si>
  <si>
    <t>Actividades de atención de la salud humana y de asistencia social</t>
  </si>
  <si>
    <t>Actividades profesionales, científicas y técnicas</t>
  </si>
  <si>
    <t xml:space="preserve">Comercio y reparación de vehículos </t>
  </si>
  <si>
    <t>Administración publica y defensa</t>
  </si>
  <si>
    <t>Nota: Los datos corresponden al promedio anual de la información de la Encuesta Continua de Empleo (ECE)</t>
  </si>
  <si>
    <t>Fuente:  Sepsa, con información de la Encuesta Continua de Empleo (ECE) - INEC</t>
  </si>
  <si>
    <t xml:space="preserve">Fuente: Sepsa, con información de la Encuesta Continua de Empleo - INEC </t>
  </si>
  <si>
    <t>Población Desempleada (PD)</t>
  </si>
</sst>
</file>

<file path=xl/styles.xml><?xml version="1.0" encoding="utf-8"?>
<styleSheet xmlns="http://schemas.openxmlformats.org/spreadsheetml/2006/main">
  <numFmts count="2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_-* #,##0.00\ _€_-;\-* #,##0.00\ _€_-;_-* &quot;-&quot;??\ _€_-;_-@_-"/>
    <numFmt numFmtId="166" formatCode="_-* #,##0.00_-;\-* #,##0.00_-;_-* &quot;-&quot;??_-;_-@_-"/>
    <numFmt numFmtId="167" formatCode="_-* #,##0\ &quot;Pts&quot;_-;\-* #,##0\ &quot;Pts&quot;_-;_-* &quot;-&quot;\ &quot;Pts&quot;_-;_-@_-"/>
    <numFmt numFmtId="168" formatCode="_-* #,##0.00\ _P_t_s_-;\-* #,##0.00\ _P_t_s_-;_-* &quot;-&quot;??\ _P_t_s_-;_-@_-"/>
    <numFmt numFmtId="169" formatCode="0.0_)"/>
    <numFmt numFmtId="170" formatCode="0_)"/>
    <numFmt numFmtId="171" formatCode="0.0%"/>
    <numFmt numFmtId="172" formatCode="0.0"/>
    <numFmt numFmtId="173" formatCode="#,##0.0"/>
    <numFmt numFmtId="174" formatCode="0.00_)"/>
    <numFmt numFmtId="175" formatCode="_-* #,##0.00\ [$€]_-;\-* #,##0.00\ [$€]_-;_-* &quot;-&quot;??\ [$€]_-;_-@_-"/>
    <numFmt numFmtId="176" formatCode="_-* #,##0\ _P_t_s_-;\-* #,##0\ _P_t_s_-;_-* &quot;-&quot;??\ _P_t_s_-;_-@_-"/>
    <numFmt numFmtId="177" formatCode="_(* #,##0_);_(* \(#,##0\);_(* &quot;-&quot;??_);_(@_)"/>
    <numFmt numFmtId="178" formatCode="_(* #,##0.0_);_(* \(#,##0.0\);_(* &quot;-&quot;??_);_(@_)"/>
    <numFmt numFmtId="179" formatCode="_-* #,##0.0\ _P_t_s_-;\-* #,##0.0\ _P_t_s_-;_-* &quot;-&quot;??\ _P_t_s_-;_-@_-"/>
    <numFmt numFmtId="180" formatCode="_-* #,##0_-;\-* #,##0_-;_-* &quot;-&quot;??_-;_-@_-"/>
  </numFmts>
  <fonts count="47">
    <font>
      <sz val="10"/>
      <name val="Courier"/>
      <family val="0"/>
    </font>
    <font>
      <sz val="11"/>
      <color indexed="8"/>
      <name val="Calibri"/>
      <family val="2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8"/>
      <name val="Courier"/>
      <family val="3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theme="4" tint="-0.24997000396251678"/>
      </bottom>
    </border>
    <border>
      <left/>
      <right/>
      <top/>
      <bottom style="medium">
        <color theme="0"/>
      </bottom>
    </border>
  </borders>
  <cellStyleXfs count="220"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5" fontId="0" fillId="0" borderId="0" applyFont="0" applyFill="0" applyBorder="0" applyAlignment="0" applyProtection="0"/>
    <xf numFmtId="3" fontId="2" fillId="0" borderId="0">
      <alignment/>
      <protection locked="0"/>
    </xf>
    <xf numFmtId="3" fontId="2" fillId="0" borderId="0">
      <alignment/>
      <protection locked="0"/>
    </xf>
    <xf numFmtId="3" fontId="3" fillId="0" borderId="0">
      <alignment/>
      <protection locked="0"/>
    </xf>
    <xf numFmtId="3" fontId="4" fillId="0" borderId="0">
      <alignment/>
      <protection locked="0"/>
    </xf>
    <xf numFmtId="3" fontId="4" fillId="0" borderId="0">
      <alignment/>
      <protection locked="0"/>
    </xf>
    <xf numFmtId="3" fontId="4" fillId="0" borderId="0">
      <alignment/>
      <protection locked="0"/>
    </xf>
    <xf numFmtId="3" fontId="3" fillId="0" borderId="0">
      <alignment/>
      <protection locked="0"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1" fillId="32" borderId="0" applyNumberFormat="0" applyBorder="0" applyAlignment="0" applyProtection="0"/>
    <xf numFmtId="174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9" fontId="0" fillId="0" borderId="0">
      <alignment/>
      <protection/>
    </xf>
    <xf numFmtId="164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9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7" fontId="0" fillId="0" borderId="0">
      <alignment/>
      <protection/>
    </xf>
    <xf numFmtId="169" fontId="0" fillId="0" borderId="0">
      <alignment/>
      <protection/>
    </xf>
    <xf numFmtId="0" fontId="5" fillId="0" borderId="0">
      <alignment/>
      <protection/>
    </xf>
    <xf numFmtId="178" fontId="0" fillId="0" borderId="0">
      <alignment/>
      <protection/>
    </xf>
    <xf numFmtId="0" fontId="5" fillId="0" borderId="0">
      <alignment/>
      <protection/>
    </xf>
    <xf numFmtId="178" fontId="0" fillId="0" borderId="0">
      <alignment/>
      <protection/>
    </xf>
    <xf numFmtId="0" fontId="5" fillId="0" borderId="0">
      <alignment/>
      <protection/>
    </xf>
    <xf numFmtId="178" fontId="0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9" fontId="0" fillId="0" borderId="0">
      <alignment/>
      <protection/>
    </xf>
    <xf numFmtId="0" fontId="29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7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167" fontId="0" fillId="0" borderId="0">
      <alignment/>
      <protection/>
    </xf>
    <xf numFmtId="0" fontId="17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9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3" borderId="4" applyNumberFormat="0" applyFont="0" applyAlignment="0" applyProtection="0"/>
    <xf numFmtId="0" fontId="29" fillId="33" borderId="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  <xf numFmtId="0" fontId="9" fillId="0" borderId="10" applyNumberFormat="0" applyFill="0" applyAlignment="0" applyProtection="0"/>
  </cellStyleXfs>
  <cellXfs count="80">
    <xf numFmtId="169" fontId="0" fillId="0" borderId="0" xfId="0" applyAlignment="1">
      <alignment/>
    </xf>
    <xf numFmtId="169" fontId="14" fillId="0" borderId="0" xfId="0" applyFont="1" applyAlignment="1">
      <alignment/>
    </xf>
    <xf numFmtId="173" fontId="14" fillId="0" borderId="0" xfId="55" applyNumberFormat="1" applyFont="1" applyAlignment="1">
      <alignment/>
    </xf>
    <xf numFmtId="171" fontId="14" fillId="0" borderId="0" xfId="200" applyNumberFormat="1" applyFont="1" applyAlignment="1">
      <alignment/>
    </xf>
    <xf numFmtId="0" fontId="14" fillId="0" borderId="0" xfId="196" applyFont="1">
      <alignment/>
      <protection/>
    </xf>
    <xf numFmtId="176" fontId="14" fillId="0" borderId="0" xfId="55" applyNumberFormat="1" applyFont="1" applyAlignment="1">
      <alignment/>
    </xf>
    <xf numFmtId="179" fontId="14" fillId="0" borderId="0" xfId="55" applyNumberFormat="1" applyFont="1" applyAlignment="1">
      <alignment/>
    </xf>
    <xf numFmtId="0" fontId="14" fillId="0" borderId="0" xfId="196" applyFont="1" applyBorder="1">
      <alignment/>
      <protection/>
    </xf>
    <xf numFmtId="0" fontId="15" fillId="0" borderId="0" xfId="196" applyFont="1">
      <alignment/>
      <protection/>
    </xf>
    <xf numFmtId="3" fontId="14" fillId="0" borderId="0" xfId="55" applyNumberFormat="1" applyFont="1" applyAlignment="1">
      <alignment horizontal="right"/>
    </xf>
    <xf numFmtId="0" fontId="41" fillId="0" borderId="0" xfId="196" applyFont="1">
      <alignment/>
      <protection/>
    </xf>
    <xf numFmtId="0" fontId="14" fillId="0" borderId="0" xfId="196" applyFont="1" applyFill="1" applyAlignment="1">
      <alignment horizontal="left" indent="1"/>
      <protection/>
    </xf>
    <xf numFmtId="3" fontId="14" fillId="0" borderId="0" xfId="55" applyNumberFormat="1" applyFont="1" applyAlignment="1">
      <alignment/>
    </xf>
    <xf numFmtId="170" fontId="14" fillId="0" borderId="0" xfId="0" applyNumberFormat="1" applyFont="1" applyAlignment="1">
      <alignment/>
    </xf>
    <xf numFmtId="0" fontId="14" fillId="0" borderId="0" xfId="0" applyNumberFormat="1" applyFont="1" applyFill="1" applyAlignment="1">
      <alignment/>
    </xf>
    <xf numFmtId="0" fontId="14" fillId="0" borderId="0" xfId="196" applyFont="1" applyFill="1">
      <alignment/>
      <protection/>
    </xf>
    <xf numFmtId="0" fontId="14" fillId="0" borderId="0" xfId="196" applyNumberFormat="1" applyFont="1">
      <alignment/>
      <protection/>
    </xf>
    <xf numFmtId="169" fontId="14" fillId="0" borderId="0" xfId="195" applyFont="1" applyFill="1" applyAlignment="1">
      <alignment horizontal="left"/>
      <protection/>
    </xf>
    <xf numFmtId="0" fontId="14" fillId="0" borderId="0" xfId="196" applyFont="1" applyAlignment="1">
      <alignment horizontal="left" indent="1"/>
      <protection/>
    </xf>
    <xf numFmtId="0" fontId="15" fillId="0" borderId="0" xfId="196" applyFont="1" applyBorder="1" applyAlignment="1">
      <alignment horizontal="center"/>
      <protection/>
    </xf>
    <xf numFmtId="172" fontId="14" fillId="0" borderId="0" xfId="55" applyNumberFormat="1" applyFont="1" applyAlignment="1">
      <alignment horizontal="right"/>
    </xf>
    <xf numFmtId="172" fontId="14" fillId="0" borderId="0" xfId="200" applyNumberFormat="1" applyFont="1" applyAlignment="1">
      <alignment horizontal="right"/>
    </xf>
    <xf numFmtId="179" fontId="14" fillId="0" borderId="0" xfId="55" applyNumberFormat="1" applyFont="1" applyAlignment="1">
      <alignment horizontal="right"/>
    </xf>
    <xf numFmtId="0" fontId="46" fillId="0" borderId="0" xfId="167" applyFont="1">
      <alignment/>
      <protection/>
    </xf>
    <xf numFmtId="0" fontId="29" fillId="0" borderId="0" xfId="167" applyFont="1">
      <alignment/>
      <protection/>
    </xf>
    <xf numFmtId="0" fontId="29" fillId="0" borderId="0" xfId="167" applyFont="1" applyAlignment="1">
      <alignment horizontal="left" indent="2"/>
      <protection/>
    </xf>
    <xf numFmtId="180" fontId="14" fillId="0" borderId="0" xfId="167" applyNumberFormat="1" applyFont="1">
      <alignment/>
      <protection/>
    </xf>
    <xf numFmtId="180" fontId="15" fillId="0" borderId="0" xfId="167" applyNumberFormat="1" applyFont="1">
      <alignment/>
      <protection/>
    </xf>
    <xf numFmtId="180" fontId="14" fillId="0" borderId="0" xfId="61" applyNumberFormat="1" applyFont="1" applyAlignment="1">
      <alignment/>
    </xf>
    <xf numFmtId="169" fontId="14" fillId="0" borderId="0" xfId="196" applyNumberFormat="1" applyFont="1" applyFill="1" applyBorder="1" applyAlignment="1">
      <alignment horizontal="left"/>
      <protection/>
    </xf>
    <xf numFmtId="3" fontId="14" fillId="0" borderId="0" xfId="55" applyNumberFormat="1" applyFont="1" applyFill="1" applyBorder="1" applyAlignment="1">
      <alignment/>
    </xf>
    <xf numFmtId="173" fontId="14" fillId="0" borderId="0" xfId="55" applyNumberFormat="1" applyFont="1" applyFill="1" applyBorder="1" applyAlignment="1">
      <alignment/>
    </xf>
    <xf numFmtId="3" fontId="14" fillId="34" borderId="0" xfId="196" applyNumberFormat="1" applyFont="1" applyFill="1" applyAlignment="1">
      <alignment horizontal="left"/>
      <protection/>
    </xf>
    <xf numFmtId="0" fontId="14" fillId="0" borderId="0" xfId="196" applyNumberFormat="1" applyFont="1" applyFill="1" applyAlignment="1">
      <alignment vertical="top"/>
      <protection/>
    </xf>
    <xf numFmtId="0" fontId="29" fillId="0" borderId="0" xfId="102" applyFont="1">
      <alignment/>
      <protection/>
    </xf>
    <xf numFmtId="0" fontId="29" fillId="0" borderId="0" xfId="102" applyFont="1" applyAlignment="1">
      <alignment vertical="center"/>
      <protection/>
    </xf>
    <xf numFmtId="3" fontId="29" fillId="0" borderId="0" xfId="102" applyNumberFormat="1" applyFont="1">
      <alignment/>
      <protection/>
    </xf>
    <xf numFmtId="177" fontId="1" fillId="0" borderId="0" xfId="63" applyNumberFormat="1" applyFont="1" applyAlignment="1">
      <alignment vertical="center"/>
    </xf>
    <xf numFmtId="172" fontId="1" fillId="0" borderId="0" xfId="55" applyNumberFormat="1" applyFont="1" applyAlignment="1">
      <alignment vertical="center"/>
    </xf>
    <xf numFmtId="177" fontId="1" fillId="0" borderId="0" xfId="63" applyNumberFormat="1" applyFont="1" applyAlignment="1">
      <alignment/>
    </xf>
    <xf numFmtId="173" fontId="14" fillId="0" borderId="0" xfId="55" applyNumberFormat="1" applyFont="1" applyAlignment="1">
      <alignment horizontal="center"/>
    </xf>
    <xf numFmtId="0" fontId="33" fillId="35" borderId="0" xfId="196" applyFont="1" applyFill="1" applyBorder="1" applyAlignment="1">
      <alignment horizontal="center" vertical="center"/>
      <protection/>
    </xf>
    <xf numFmtId="0" fontId="33" fillId="35" borderId="0" xfId="196" applyFont="1" applyFill="1" applyBorder="1" applyAlignment="1">
      <alignment horizontal="right" vertical="center"/>
      <protection/>
    </xf>
    <xf numFmtId="0" fontId="33" fillId="35" borderId="0" xfId="196" applyFont="1" applyFill="1" applyBorder="1" applyAlignment="1">
      <alignment horizontal="center" vertical="center" wrapText="1"/>
      <protection/>
    </xf>
    <xf numFmtId="170" fontId="33" fillId="35" borderId="0" xfId="197" applyNumberFormat="1" applyFont="1" applyFill="1" applyBorder="1" applyAlignment="1">
      <alignment horizontal="right" vertical="center" wrapText="1"/>
      <protection/>
    </xf>
    <xf numFmtId="0" fontId="33" fillId="35" borderId="0" xfId="196" applyNumberFormat="1" applyFont="1" applyFill="1" applyBorder="1" applyAlignment="1">
      <alignment horizontal="center" vertical="center"/>
      <protection/>
    </xf>
    <xf numFmtId="0" fontId="15" fillId="35" borderId="0" xfId="196" applyFont="1" applyFill="1" applyBorder="1" applyAlignment="1">
      <alignment horizontal="center" vertical="center" wrapText="1"/>
      <protection/>
    </xf>
    <xf numFmtId="0" fontId="33" fillId="35" borderId="0" xfId="196" applyFont="1" applyFill="1" applyBorder="1" applyAlignment="1">
      <alignment horizontal="center"/>
      <protection/>
    </xf>
    <xf numFmtId="0" fontId="33" fillId="35" borderId="0" xfId="55" applyNumberFormat="1" applyFont="1" applyFill="1" applyBorder="1" applyAlignment="1">
      <alignment horizontal="center"/>
    </xf>
    <xf numFmtId="3" fontId="15" fillId="36" borderId="0" xfId="196" applyNumberFormat="1" applyFont="1" applyFill="1" applyAlignment="1">
      <alignment horizontal="left"/>
      <protection/>
    </xf>
    <xf numFmtId="3" fontId="14" fillId="36" borderId="0" xfId="55" applyNumberFormat="1" applyFont="1" applyFill="1" applyAlignment="1">
      <alignment/>
    </xf>
    <xf numFmtId="0" fontId="14" fillId="36" borderId="0" xfId="196" applyFont="1" applyFill="1" applyAlignment="1">
      <alignment horizontal="left" indent="1"/>
      <protection/>
    </xf>
    <xf numFmtId="0" fontId="46" fillId="36" borderId="0" xfId="167" applyFont="1" applyFill="1" applyAlignment="1">
      <alignment horizontal="left" indent="2"/>
      <protection/>
    </xf>
    <xf numFmtId="180" fontId="15" fillId="36" borderId="0" xfId="167" applyNumberFormat="1" applyFont="1" applyFill="1">
      <alignment/>
      <protection/>
    </xf>
    <xf numFmtId="3" fontId="15" fillId="36" borderId="0" xfId="196" applyNumberFormat="1" applyFont="1" applyFill="1" applyAlignment="1">
      <alignment horizontal="right"/>
      <protection/>
    </xf>
    <xf numFmtId="173" fontId="15" fillId="36" borderId="0" xfId="55" applyNumberFormat="1" applyFont="1" applyFill="1" applyBorder="1" applyAlignment="1">
      <alignment/>
    </xf>
    <xf numFmtId="171" fontId="15" fillId="0" borderId="11" xfId="200" applyNumberFormat="1" applyFont="1" applyBorder="1" applyAlignment="1">
      <alignment/>
    </xf>
    <xf numFmtId="49" fontId="15" fillId="0" borderId="11" xfId="196" applyNumberFormat="1" applyFont="1" applyFill="1" applyBorder="1" applyAlignment="1">
      <alignment horizontal="left"/>
      <protection/>
    </xf>
    <xf numFmtId="3" fontId="15" fillId="0" borderId="11" xfId="55" applyNumberFormat="1" applyFont="1" applyFill="1" applyBorder="1" applyAlignment="1">
      <alignment/>
    </xf>
    <xf numFmtId="0" fontId="46" fillId="36" borderId="0" xfId="167" applyFont="1" applyFill="1" applyBorder="1" applyAlignment="1">
      <alignment horizontal="left" indent="2"/>
      <protection/>
    </xf>
    <xf numFmtId="180" fontId="15" fillId="36" borderId="0" xfId="167" applyNumberFormat="1" applyFont="1" applyFill="1" applyBorder="1">
      <alignment/>
      <protection/>
    </xf>
    <xf numFmtId="3" fontId="15" fillId="0" borderId="11" xfId="196" applyNumberFormat="1" applyFont="1" applyFill="1" applyBorder="1" applyAlignment="1">
      <alignment horizontal="left"/>
      <protection/>
    </xf>
    <xf numFmtId="0" fontId="15" fillId="0" borderId="11" xfId="196" applyNumberFormat="1" applyFont="1" applyFill="1" applyBorder="1" applyAlignment="1">
      <alignment horizontal="left"/>
      <protection/>
    </xf>
    <xf numFmtId="173" fontId="15" fillId="0" borderId="11" xfId="55" applyNumberFormat="1" applyFont="1" applyFill="1" applyBorder="1" applyAlignment="1">
      <alignment/>
    </xf>
    <xf numFmtId="3" fontId="15" fillId="0" borderId="11" xfId="200" applyNumberFormat="1" applyFont="1" applyFill="1" applyBorder="1" applyAlignment="1">
      <alignment horizontal="right"/>
    </xf>
    <xf numFmtId="3" fontId="15" fillId="0" borderId="11" xfId="64" applyNumberFormat="1" applyFont="1" applyFill="1" applyBorder="1" applyAlignment="1">
      <alignment/>
    </xf>
    <xf numFmtId="169" fontId="15" fillId="0" borderId="11" xfId="195" applyFont="1" applyFill="1" applyBorder="1" applyAlignment="1">
      <alignment horizontal="left"/>
      <protection/>
    </xf>
    <xf numFmtId="3" fontId="15" fillId="0" borderId="11" xfId="55" applyNumberFormat="1" applyFont="1" applyBorder="1" applyAlignment="1">
      <alignment horizontal="right"/>
    </xf>
    <xf numFmtId="173" fontId="15" fillId="0" borderId="11" xfId="55" applyNumberFormat="1" applyFont="1" applyBorder="1" applyAlignment="1">
      <alignment horizontal="right"/>
    </xf>
    <xf numFmtId="170" fontId="33" fillId="35" borderId="0" xfId="197" applyNumberFormat="1" applyFont="1" applyFill="1" applyBorder="1" applyAlignment="1">
      <alignment horizontal="right" vertical="center" wrapText="1"/>
      <protection/>
    </xf>
    <xf numFmtId="0" fontId="14" fillId="36" borderId="0" xfId="196" applyFont="1" applyFill="1" applyAlignment="1">
      <alignment horizontal="left" indent="2"/>
      <protection/>
    </xf>
    <xf numFmtId="0" fontId="15" fillId="0" borderId="0" xfId="196" applyFont="1" applyFill="1" applyAlignment="1">
      <alignment horizontal="center" wrapText="1"/>
      <protection/>
    </xf>
    <xf numFmtId="0" fontId="15" fillId="0" borderId="0" xfId="196" applyFont="1" applyFill="1" applyAlignment="1">
      <alignment horizontal="center"/>
      <protection/>
    </xf>
    <xf numFmtId="0" fontId="15" fillId="0" borderId="0" xfId="196" applyFont="1" applyAlignment="1">
      <alignment horizontal="center"/>
      <protection/>
    </xf>
    <xf numFmtId="169" fontId="15" fillId="0" borderId="0" xfId="0" applyFont="1" applyAlignment="1">
      <alignment horizontal="center"/>
    </xf>
    <xf numFmtId="0" fontId="15" fillId="0" borderId="0" xfId="196" applyFont="1" applyBorder="1" applyAlignment="1">
      <alignment horizontal="center"/>
      <protection/>
    </xf>
    <xf numFmtId="169" fontId="14" fillId="0" borderId="0" xfId="196" applyNumberFormat="1" applyFont="1" applyFill="1" applyBorder="1" applyAlignment="1">
      <alignment horizontal="left" vertical="top" wrapText="1"/>
      <protection/>
    </xf>
    <xf numFmtId="0" fontId="9" fillId="0" borderId="0" xfId="102" applyFont="1" applyAlignment="1">
      <alignment horizontal="center"/>
      <protection/>
    </xf>
    <xf numFmtId="0" fontId="33" fillId="35" borderId="12" xfId="196" applyFont="1" applyFill="1" applyBorder="1" applyAlignment="1">
      <alignment horizontal="center"/>
      <protection/>
    </xf>
    <xf numFmtId="0" fontId="33" fillId="35" borderId="0" xfId="196" applyFont="1" applyFill="1" applyBorder="1" applyAlignment="1">
      <alignment horizontal="center" vertical="center"/>
      <protection/>
    </xf>
  </cellXfs>
  <cellStyles count="2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ipervínculo 2" xfId="53"/>
    <cellStyle name="Incorrecto" xfId="54"/>
    <cellStyle name="Comma" xfId="55"/>
    <cellStyle name="Comma [0]" xfId="56"/>
    <cellStyle name="Millares 10" xfId="57"/>
    <cellStyle name="Millares 10 2" xfId="58"/>
    <cellStyle name="Millares 10 3" xfId="59"/>
    <cellStyle name="Millares 11" xfId="60"/>
    <cellStyle name="Millares 12" xfId="61"/>
    <cellStyle name="Millares 13" xfId="62"/>
    <cellStyle name="Millares 2" xfId="63"/>
    <cellStyle name="Millares 2 2" xfId="64"/>
    <cellStyle name="Millares 2 2 2" xfId="65"/>
    <cellStyle name="Millares 2 2 2 2" xfId="66"/>
    <cellStyle name="Millares 2 2 2 3" xfId="67"/>
    <cellStyle name="Millares 2 2 2 4" xfId="68"/>
    <cellStyle name="Millares 2 3" xfId="69"/>
    <cellStyle name="Millares 2 4" xfId="70"/>
    <cellStyle name="Millares 2 5" xfId="71"/>
    <cellStyle name="Millares 3" xfId="72"/>
    <cellStyle name="Millares 3 2" xfId="73"/>
    <cellStyle name="Millares 3 3" xfId="74"/>
    <cellStyle name="Millares 4" xfId="75"/>
    <cellStyle name="Millares 4 2" xfId="76"/>
    <cellStyle name="Millares 4 3" xfId="77"/>
    <cellStyle name="Millares 5" xfId="78"/>
    <cellStyle name="Millares 6" xfId="79"/>
    <cellStyle name="Millares 7" xfId="80"/>
    <cellStyle name="Millares 8" xfId="81"/>
    <cellStyle name="Millares 8 2" xfId="82"/>
    <cellStyle name="Millares 8 3" xfId="83"/>
    <cellStyle name="Millares 9" xfId="84"/>
    <cellStyle name="Millares 9 2" xfId="85"/>
    <cellStyle name="Millares 9 2 2" xfId="86"/>
    <cellStyle name="Millares 9 3" xfId="87"/>
    <cellStyle name="Millares 9 3 2" xfId="88"/>
    <cellStyle name="Millares 9 4" xfId="89"/>
    <cellStyle name="Millares 9 4 2" xfId="90"/>
    <cellStyle name="Millares 9 5" xfId="91"/>
    <cellStyle name="Millares 9 5 2" xfId="92"/>
    <cellStyle name="Millares 9 5 3" xfId="93"/>
    <cellStyle name="Millares 9 5 4" xfId="94"/>
    <cellStyle name="Millares 9 6" xfId="95"/>
    <cellStyle name="Millares 9 7" xfId="96"/>
    <cellStyle name="Currency" xfId="97"/>
    <cellStyle name="Currency [0]" xfId="98"/>
    <cellStyle name="Neutral" xfId="99"/>
    <cellStyle name="Neutral 2" xfId="100"/>
    <cellStyle name="Normal - Style1" xfId="101"/>
    <cellStyle name="Normal 10" xfId="102"/>
    <cellStyle name="Normal 10 2" xfId="103"/>
    <cellStyle name="Normal 10 2 2" xfId="104"/>
    <cellStyle name="Normal 10 2 3" xfId="105"/>
    <cellStyle name="Normal 10 3" xfId="106"/>
    <cellStyle name="Normal 10 4" xfId="107"/>
    <cellStyle name="Normal 11" xfId="108"/>
    <cellStyle name="Normal 11 2" xfId="109"/>
    <cellStyle name="Normal 12" xfId="110"/>
    <cellStyle name="Normal 13" xfId="111"/>
    <cellStyle name="Normal 14" xfId="112"/>
    <cellStyle name="Normal 14 2" xfId="113"/>
    <cellStyle name="Normal 14 2 2" xfId="114"/>
    <cellStyle name="Normal 14 2 3" xfId="115"/>
    <cellStyle name="Normal 14 3" xfId="116"/>
    <cellStyle name="Normal 14 4" xfId="117"/>
    <cellStyle name="Normal 14 5" xfId="118"/>
    <cellStyle name="Normal 15" xfId="119"/>
    <cellStyle name="Normal 15 2" xfId="120"/>
    <cellStyle name="Normal 15 2 2" xfId="121"/>
    <cellStyle name="Normal 15 2 3" xfId="122"/>
    <cellStyle name="Normal 15 3" xfId="123"/>
    <cellStyle name="Normal 15 4" xfId="124"/>
    <cellStyle name="Normal 15 5" xfId="125"/>
    <cellStyle name="Normal 16" xfId="126"/>
    <cellStyle name="Normal 16 2" xfId="127"/>
    <cellStyle name="Normal 16 2 2" xfId="128"/>
    <cellStyle name="Normal 16 2 3" xfId="129"/>
    <cellStyle name="Normal 16 3" xfId="130"/>
    <cellStyle name="Normal 16 4" xfId="131"/>
    <cellStyle name="Normal 16 5" xfId="132"/>
    <cellStyle name="Normal 17" xfId="133"/>
    <cellStyle name="Normal 17 2" xfId="134"/>
    <cellStyle name="Normal 17 2 2" xfId="135"/>
    <cellStyle name="Normal 17 2 3" xfId="136"/>
    <cellStyle name="Normal 17 3" xfId="137"/>
    <cellStyle name="Normal 17 4" xfId="138"/>
    <cellStyle name="Normal 17 5" xfId="139"/>
    <cellStyle name="Normal 18" xfId="140"/>
    <cellStyle name="Normal 18 2" xfId="141"/>
    <cellStyle name="Normal 19" xfId="142"/>
    <cellStyle name="Normal 19 2" xfId="143"/>
    <cellStyle name="Normal 19 3" xfId="144"/>
    <cellStyle name="Normal 2" xfId="145"/>
    <cellStyle name="Normal 2 2" xfId="146"/>
    <cellStyle name="Normal 2 2 2" xfId="147"/>
    <cellStyle name="Normal 2 2 3" xfId="148"/>
    <cellStyle name="Normal 2 3" xfId="149"/>
    <cellStyle name="Normal 2 3 2" xfId="150"/>
    <cellStyle name="Normal 2 3 3" xfId="151"/>
    <cellStyle name="Normal 2 4" xfId="152"/>
    <cellStyle name="Normal 2 5" xfId="153"/>
    <cellStyle name="Normal 20" xfId="154"/>
    <cellStyle name="Normal 20 2" xfId="155"/>
    <cellStyle name="Normal 21" xfId="156"/>
    <cellStyle name="Normal 21 2" xfId="157"/>
    <cellStyle name="Normal 22" xfId="158"/>
    <cellStyle name="Normal 22 2" xfId="159"/>
    <cellStyle name="Normal 23" xfId="160"/>
    <cellStyle name="Normal 23 2" xfId="161"/>
    <cellStyle name="Normal 24" xfId="162"/>
    <cellStyle name="Normal 24 2" xfId="163"/>
    <cellStyle name="Normal 24 3" xfId="164"/>
    <cellStyle name="Normal 24 4" xfId="165"/>
    <cellStyle name="Normal 25" xfId="166"/>
    <cellStyle name="Normal 26" xfId="167"/>
    <cellStyle name="Normal 27" xfId="168"/>
    <cellStyle name="Normal 28" xfId="169"/>
    <cellStyle name="Normal 29" xfId="170"/>
    <cellStyle name="Normal 3" xfId="171"/>
    <cellStyle name="Normal 3 2" xfId="172"/>
    <cellStyle name="Normal 3 2 2" xfId="173"/>
    <cellStyle name="Normal 3 2 3" xfId="174"/>
    <cellStyle name="Normal 3 2 4" xfId="175"/>
    <cellStyle name="Normal 3 3" xfId="176"/>
    <cellStyle name="Normal 3 3 2" xfId="177"/>
    <cellStyle name="Normal 3 3 3" xfId="178"/>
    <cellStyle name="Normal 3 3 4" xfId="179"/>
    <cellStyle name="Normal 3 4" xfId="180"/>
    <cellStyle name="Normal 3 5" xfId="181"/>
    <cellStyle name="Normal 30" xfId="182"/>
    <cellStyle name="Normal 31" xfId="183"/>
    <cellStyle name="Normal 32" xfId="184"/>
    <cellStyle name="Normal 33" xfId="185"/>
    <cellStyle name="Normal 34" xfId="186"/>
    <cellStyle name="Normal 35" xfId="187"/>
    <cellStyle name="Normal 4" xfId="188"/>
    <cellStyle name="Normal 4 2" xfId="189"/>
    <cellStyle name="Normal 5" xfId="190"/>
    <cellStyle name="Normal 6" xfId="191"/>
    <cellStyle name="Normal 7" xfId="192"/>
    <cellStyle name="Normal 8" xfId="193"/>
    <cellStyle name="Normal 9" xfId="194"/>
    <cellStyle name="Normal_boletin 17 cuadrosA" xfId="195"/>
    <cellStyle name="Normal_boletin14a" xfId="196"/>
    <cellStyle name="Normal_cuadros balanza 2000-2006" xfId="197"/>
    <cellStyle name="Notas" xfId="198"/>
    <cellStyle name="Notas 2" xfId="199"/>
    <cellStyle name="Percent" xfId="200"/>
    <cellStyle name="Porcentaje 2" xfId="201"/>
    <cellStyle name="Porcentaje 3" xfId="202"/>
    <cellStyle name="Porcentual 2" xfId="203"/>
    <cellStyle name="Porcentual 2 2" xfId="204"/>
    <cellStyle name="Porcentual 2 3" xfId="205"/>
    <cellStyle name="Porcentual 3" xfId="206"/>
    <cellStyle name="Porcentual 4" xfId="207"/>
    <cellStyle name="Porcentual 4 2" xfId="208"/>
    <cellStyle name="Porcentual 4 3" xfId="209"/>
    <cellStyle name="Porcentual 5" xfId="210"/>
    <cellStyle name="Salida" xfId="211"/>
    <cellStyle name="Texto de advertencia" xfId="212"/>
    <cellStyle name="Texto explicativo" xfId="213"/>
    <cellStyle name="Título" xfId="214"/>
    <cellStyle name="Título 1" xfId="215"/>
    <cellStyle name="Título 2" xfId="216"/>
    <cellStyle name="Título 3" xfId="217"/>
    <cellStyle name="Total" xfId="218"/>
    <cellStyle name="Total 2" xfId="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zoomScalePageLayoutView="0" workbookViewId="0" topLeftCell="A1">
      <selection activeCell="A7" sqref="A7"/>
    </sheetView>
  </sheetViews>
  <sheetFormatPr defaultColWidth="10.00390625" defaultRowHeight="12.75"/>
  <cols>
    <col min="1" max="1" width="51.125" style="4" customWidth="1"/>
    <col min="2" max="5" width="15.25390625" style="4" customWidth="1"/>
    <col min="6" max="16384" width="10.00390625" style="4" customWidth="1"/>
  </cols>
  <sheetData>
    <row r="1" spans="1:5" ht="15">
      <c r="A1" s="72" t="s">
        <v>0</v>
      </c>
      <c r="B1" s="72"/>
      <c r="C1" s="72"/>
      <c r="D1" s="72"/>
      <c r="E1" s="72"/>
    </row>
    <row r="2" spans="1:5" ht="15">
      <c r="A2" s="71" t="s">
        <v>83</v>
      </c>
      <c r="B2" s="71"/>
      <c r="C2" s="71"/>
      <c r="D2" s="71"/>
      <c r="E2" s="71"/>
    </row>
    <row r="3" spans="1:5" ht="15" customHeight="1">
      <c r="A3" s="73" t="s">
        <v>65</v>
      </c>
      <c r="B3" s="73"/>
      <c r="C3" s="73"/>
      <c r="D3" s="73"/>
      <c r="E3" s="73"/>
    </row>
    <row r="4" spans="1:5" ht="24" customHeight="1">
      <c r="A4" s="41" t="s">
        <v>35</v>
      </c>
      <c r="B4" s="69">
        <v>2014</v>
      </c>
      <c r="C4" s="69">
        <v>2015</v>
      </c>
      <c r="D4" s="69">
        <v>2016</v>
      </c>
      <c r="E4" s="69">
        <v>2017</v>
      </c>
    </row>
    <row r="5" ht="15">
      <c r="A5" s="8" t="s">
        <v>16</v>
      </c>
    </row>
    <row r="6" spans="1:5" ht="15">
      <c r="A6" s="18" t="s">
        <v>17</v>
      </c>
      <c r="B6" s="12">
        <v>4770658</v>
      </c>
      <c r="C6" s="12">
        <v>4829653.75</v>
      </c>
      <c r="D6" s="12">
        <v>4887976.25</v>
      </c>
      <c r="E6" s="12">
        <v>4944803.5</v>
      </c>
    </row>
    <row r="7" spans="1:5" ht="15">
      <c r="A7" s="18" t="s">
        <v>18</v>
      </c>
      <c r="B7" s="12">
        <v>1301819.25</v>
      </c>
      <c r="C7" s="12">
        <v>1319285.75</v>
      </c>
      <c r="D7" s="12">
        <v>1336467.75</v>
      </c>
      <c r="E7" s="12">
        <v>1353133.75</v>
      </c>
    </row>
    <row r="8" spans="1:5" ht="15">
      <c r="A8" s="18" t="s">
        <v>44</v>
      </c>
      <c r="B8" s="20">
        <v>27.288043913439193</v>
      </c>
      <c r="C8" s="20">
        <v>27.31636300014261</v>
      </c>
      <c r="D8" s="20">
        <v>27.34194442945585</v>
      </c>
      <c r="E8" s="20">
        <v>27.36476282626802</v>
      </c>
    </row>
    <row r="9" spans="1:5" ht="9" customHeight="1">
      <c r="A9" s="8"/>
      <c r="B9" s="6"/>
      <c r="C9" s="6"/>
      <c r="D9" s="6"/>
      <c r="E9" s="6"/>
    </row>
    <row r="10" spans="1:5" ht="15">
      <c r="A10" s="8" t="s">
        <v>74</v>
      </c>
      <c r="B10" s="6"/>
      <c r="C10" s="6"/>
      <c r="D10" s="6"/>
      <c r="E10" s="6"/>
    </row>
    <row r="11" spans="1:5" ht="15">
      <c r="A11" s="18" t="s">
        <v>17</v>
      </c>
      <c r="B11" s="12">
        <v>2284141.500000003</v>
      </c>
      <c r="C11" s="12">
        <v>2276103.500000003</v>
      </c>
      <c r="D11" s="12">
        <v>2206179.000000002</v>
      </c>
      <c r="E11" s="12">
        <v>2255847</v>
      </c>
    </row>
    <row r="12" spans="1:5" ht="15">
      <c r="A12" s="51" t="s">
        <v>19</v>
      </c>
      <c r="B12" s="50">
        <v>250060.25</v>
      </c>
      <c r="C12" s="50">
        <v>273972.5</v>
      </c>
      <c r="D12" s="50">
        <v>266538.75</v>
      </c>
      <c r="E12" s="50">
        <v>276478.5</v>
      </c>
    </row>
    <row r="13" spans="1:5" ht="15">
      <c r="A13" s="18" t="s">
        <v>45</v>
      </c>
      <c r="B13" s="21">
        <v>10.947668960088492</v>
      </c>
      <c r="C13" s="21">
        <v>12.036908690663656</v>
      </c>
      <c r="D13" s="21">
        <v>12.081465284548523</v>
      </c>
      <c r="E13" s="21">
        <v>12.256083856750925</v>
      </c>
    </row>
    <row r="14" spans="1:5" ht="9" customHeight="1">
      <c r="A14" s="8"/>
      <c r="B14" s="6"/>
      <c r="C14" s="6"/>
      <c r="D14" s="6"/>
      <c r="E14" s="6"/>
    </row>
    <row r="15" spans="1:5" ht="15">
      <c r="A15" s="8" t="s">
        <v>25</v>
      </c>
      <c r="B15" s="5"/>
      <c r="C15" s="5"/>
      <c r="D15" s="5"/>
      <c r="E15" s="5"/>
    </row>
    <row r="16" spans="1:5" ht="15">
      <c r="A16" s="18" t="s">
        <v>17</v>
      </c>
      <c r="B16" s="12">
        <v>2064405.5</v>
      </c>
      <c r="C16" s="12">
        <v>2057301.5</v>
      </c>
      <c r="D16" s="12">
        <v>1995747.75</v>
      </c>
      <c r="E16" s="12">
        <v>2051236.75</v>
      </c>
    </row>
    <row r="17" spans="1:5" ht="15">
      <c r="A17" s="51" t="s">
        <v>20</v>
      </c>
      <c r="B17" s="50">
        <v>229902.25</v>
      </c>
      <c r="C17" s="50">
        <v>252800.5</v>
      </c>
      <c r="D17" s="50">
        <v>243196.75</v>
      </c>
      <c r="E17" s="50">
        <v>256422.5</v>
      </c>
    </row>
    <row r="18" spans="1:5" ht="15">
      <c r="A18" s="70" t="s">
        <v>23</v>
      </c>
      <c r="B18" s="50">
        <v>199461.75</v>
      </c>
      <c r="C18" s="50">
        <v>220329</v>
      </c>
      <c r="D18" s="50">
        <v>212716.75</v>
      </c>
      <c r="E18" s="50">
        <v>222931</v>
      </c>
    </row>
    <row r="19" spans="1:5" ht="15">
      <c r="A19" s="70" t="s">
        <v>24</v>
      </c>
      <c r="B19" s="50">
        <v>30440.5</v>
      </c>
      <c r="C19" s="50">
        <v>32471.5</v>
      </c>
      <c r="D19" s="50">
        <v>30480</v>
      </c>
      <c r="E19" s="50">
        <v>33491.5</v>
      </c>
    </row>
    <row r="20" spans="1:5" ht="15">
      <c r="A20" s="18" t="s">
        <v>46</v>
      </c>
      <c r="B20" s="21">
        <v>11.136486993471003</v>
      </c>
      <c r="C20" s="21">
        <v>12.28796557043292</v>
      </c>
      <c r="D20" s="21">
        <v>12.185745919042123</v>
      </c>
      <c r="E20" s="21">
        <v>12.500872948966032</v>
      </c>
    </row>
    <row r="21" spans="1:5" ht="9" customHeight="1">
      <c r="A21" s="8"/>
      <c r="B21" s="6"/>
      <c r="C21" s="6"/>
      <c r="D21" s="6"/>
      <c r="E21" s="6"/>
    </row>
    <row r="22" spans="1:5" ht="15">
      <c r="A22" s="8" t="s">
        <v>82</v>
      </c>
      <c r="B22" s="6"/>
      <c r="C22" s="6"/>
      <c r="D22" s="6"/>
      <c r="E22" s="6"/>
    </row>
    <row r="23" spans="1:5" ht="15">
      <c r="A23" s="18" t="s">
        <v>17</v>
      </c>
      <c r="B23" s="12">
        <v>219736</v>
      </c>
      <c r="C23" s="12">
        <v>218802</v>
      </c>
      <c r="D23" s="12">
        <v>210431.25</v>
      </c>
      <c r="E23" s="12">
        <v>204610.25</v>
      </c>
    </row>
    <row r="24" spans="1:5" ht="15">
      <c r="A24" s="51" t="s">
        <v>19</v>
      </c>
      <c r="B24" s="50">
        <v>20158</v>
      </c>
      <c r="C24" s="50">
        <v>21172</v>
      </c>
      <c r="D24" s="50">
        <v>23342</v>
      </c>
      <c r="E24" s="50">
        <v>20056</v>
      </c>
    </row>
    <row r="25" spans="1:5" ht="15">
      <c r="A25" s="18" t="s">
        <v>47</v>
      </c>
      <c r="B25" s="21">
        <v>9.173735755634034</v>
      </c>
      <c r="C25" s="21">
        <v>9.676328369941773</v>
      </c>
      <c r="D25" s="21">
        <v>11.092458938489411</v>
      </c>
      <c r="E25" s="21">
        <v>9.802050483785637</v>
      </c>
    </row>
    <row r="26" spans="2:5" ht="6" customHeight="1">
      <c r="B26" s="6"/>
      <c r="C26" s="6"/>
      <c r="D26" s="6"/>
      <c r="E26" s="6"/>
    </row>
    <row r="27" spans="1:5" ht="15">
      <c r="A27" s="4" t="s">
        <v>26</v>
      </c>
      <c r="B27" s="2">
        <v>9.617385138793994</v>
      </c>
      <c r="C27" s="2">
        <v>9.612973645202924</v>
      </c>
      <c r="D27" s="2">
        <v>9.53785229540043</v>
      </c>
      <c r="E27" s="2">
        <v>9.071724394614192</v>
      </c>
    </row>
    <row r="28" spans="1:5" ht="9" customHeight="1">
      <c r="A28" s="11"/>
      <c r="B28" s="22"/>
      <c r="C28" s="22"/>
      <c r="D28" s="22"/>
      <c r="E28" s="22"/>
    </row>
    <row r="29" spans="1:5" ht="15">
      <c r="A29" s="4" t="s">
        <v>21</v>
      </c>
      <c r="B29" s="2">
        <v>9.8</v>
      </c>
      <c r="C29" s="2">
        <v>9.3</v>
      </c>
      <c r="D29" s="2">
        <v>9.4</v>
      </c>
      <c r="E29" s="2">
        <v>9.4</v>
      </c>
    </row>
    <row r="30" spans="1:5" ht="9" customHeight="1">
      <c r="A30" s="11"/>
      <c r="B30" s="2"/>
      <c r="C30" s="2"/>
      <c r="D30" s="2"/>
      <c r="E30" s="2"/>
    </row>
    <row r="31" spans="1:5" ht="15">
      <c r="A31" s="7" t="s">
        <v>27</v>
      </c>
      <c r="B31" s="2">
        <v>8.061257237005881</v>
      </c>
      <c r="C31" s="2">
        <v>7.727782897918586</v>
      </c>
      <c r="D31" s="2">
        <v>8.757450839699668</v>
      </c>
      <c r="E31" s="2">
        <v>7.254090281884487</v>
      </c>
    </row>
    <row r="32" spans="1:5" ht="8.25" customHeight="1">
      <c r="A32" s="57"/>
      <c r="B32" s="58"/>
      <c r="C32" s="58"/>
      <c r="D32" s="58"/>
      <c r="E32" s="58"/>
    </row>
    <row r="33" ht="15">
      <c r="A33" s="14" t="s">
        <v>97</v>
      </c>
    </row>
    <row r="34" ht="15">
      <c r="A34" s="14" t="s">
        <v>98</v>
      </c>
    </row>
  </sheetData>
  <sheetProtection/>
  <mergeCells count="3">
    <mergeCell ref="A2:E2"/>
    <mergeCell ref="A1:E1"/>
    <mergeCell ref="A3:E3"/>
  </mergeCells>
  <printOptions horizontalCentered="1" verticalCentered="1"/>
  <pageMargins left="0.7874015748031497" right="0.7874015748031497" top="0.3937007874015748" bottom="0.4724409448818898" header="0" footer="0"/>
  <pageSetup horizontalDpi="600" verticalDpi="600" orientation="landscape" scale="90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A5" sqref="A5"/>
    </sheetView>
  </sheetViews>
  <sheetFormatPr defaultColWidth="11.00390625" defaultRowHeight="12.75"/>
  <cols>
    <col min="1" max="1" width="24.50390625" style="1" customWidth="1"/>
    <col min="2" max="5" width="13.75390625" style="1" customWidth="1"/>
    <col min="6" max="16384" width="11.00390625" style="1" customWidth="1"/>
  </cols>
  <sheetData>
    <row r="1" spans="1:5" ht="15">
      <c r="A1" s="74" t="s">
        <v>12</v>
      </c>
      <c r="B1" s="74"/>
      <c r="C1" s="74"/>
      <c r="D1" s="74"/>
      <c r="E1" s="74"/>
    </row>
    <row r="2" spans="1:5" ht="15">
      <c r="A2" s="71" t="s">
        <v>84</v>
      </c>
      <c r="B2" s="71"/>
      <c r="C2" s="71"/>
      <c r="D2" s="71"/>
      <c r="E2" s="71"/>
    </row>
    <row r="3" spans="1:5" ht="28.5" customHeight="1">
      <c r="A3" s="41" t="s">
        <v>66</v>
      </c>
      <c r="B3" s="69">
        <v>2014</v>
      </c>
      <c r="C3" s="69">
        <v>2015</v>
      </c>
      <c r="D3" s="69">
        <v>2016</v>
      </c>
      <c r="E3" s="69">
        <v>2017</v>
      </c>
    </row>
    <row r="4" spans="1:5" ht="15">
      <c r="A4" s="23" t="s">
        <v>22</v>
      </c>
      <c r="B4" s="24"/>
      <c r="C4" s="24"/>
      <c r="D4" s="24"/>
      <c r="E4" s="24"/>
    </row>
    <row r="5" spans="1:5" ht="15">
      <c r="A5" s="25" t="s">
        <v>67</v>
      </c>
      <c r="B5" s="26">
        <v>580266.9999999988</v>
      </c>
      <c r="C5" s="26">
        <v>567147.0000000021</v>
      </c>
      <c r="D5" s="26">
        <v>564032.9999999993</v>
      </c>
      <c r="E5" s="26">
        <v>582571</v>
      </c>
    </row>
    <row r="6" spans="1:5" ht="15">
      <c r="A6" s="25" t="s">
        <v>68</v>
      </c>
      <c r="B6" s="26">
        <v>560633.0000000007</v>
      </c>
      <c r="C6" s="26">
        <v>561049.0000000022</v>
      </c>
      <c r="D6" s="26">
        <v>544893</v>
      </c>
      <c r="E6" s="26">
        <v>577521</v>
      </c>
    </row>
    <row r="7" spans="1:5" ht="15">
      <c r="A7" s="25" t="s">
        <v>69</v>
      </c>
      <c r="B7" s="26">
        <v>551481.000000001</v>
      </c>
      <c r="C7" s="26">
        <v>552792.999999999</v>
      </c>
      <c r="D7" s="26">
        <v>545958</v>
      </c>
      <c r="E7" s="26">
        <v>573909</v>
      </c>
    </row>
    <row r="8" spans="1:5" ht="15">
      <c r="A8" s="25" t="s">
        <v>70</v>
      </c>
      <c r="B8" s="26">
        <v>553571.0000000012</v>
      </c>
      <c r="C8" s="26">
        <v>556527</v>
      </c>
      <c r="D8" s="26">
        <v>570500</v>
      </c>
      <c r="E8" s="26">
        <v>567901</v>
      </c>
    </row>
    <row r="9" spans="1:5" ht="15">
      <c r="A9" s="52" t="s">
        <v>49</v>
      </c>
      <c r="B9" s="53">
        <v>561488.0000000005</v>
      </c>
      <c r="C9" s="53">
        <v>559379.0000000008</v>
      </c>
      <c r="D9" s="53">
        <v>556345.9999999998</v>
      </c>
      <c r="E9" s="53">
        <v>575475.5</v>
      </c>
    </row>
    <row r="10" spans="1:5" ht="4.5" customHeight="1">
      <c r="A10" s="24"/>
      <c r="B10" s="27"/>
      <c r="C10" s="27"/>
      <c r="D10" s="27"/>
      <c r="E10" s="27"/>
    </row>
    <row r="11" spans="1:5" ht="15">
      <c r="A11" s="23" t="s">
        <v>71</v>
      </c>
      <c r="B11" s="27"/>
      <c r="C11" s="27"/>
      <c r="D11" s="27"/>
      <c r="E11" s="27"/>
    </row>
    <row r="12" spans="1:5" ht="15">
      <c r="A12" s="25" t="s">
        <v>67</v>
      </c>
      <c r="B12" s="26">
        <v>527643.9999999987</v>
      </c>
      <c r="C12" s="26">
        <v>512235.0000000021</v>
      </c>
      <c r="D12" s="26">
        <v>515030.99999999936</v>
      </c>
      <c r="E12" s="26">
        <v>528200</v>
      </c>
    </row>
    <row r="13" spans="1:5" ht="15">
      <c r="A13" s="25" t="s">
        <v>68</v>
      </c>
      <c r="B13" s="26">
        <v>505500.00000000076</v>
      </c>
      <c r="C13" s="26">
        <v>511178.0000000022</v>
      </c>
      <c r="D13" s="26">
        <v>491296</v>
      </c>
      <c r="E13" s="26">
        <v>521080</v>
      </c>
    </row>
    <row r="14" spans="1:5" ht="15">
      <c r="A14" s="25" t="s">
        <v>69</v>
      </c>
      <c r="B14" s="26">
        <v>495941.00000000116</v>
      </c>
      <c r="C14" s="26">
        <v>501593.99999999895</v>
      </c>
      <c r="D14" s="26">
        <v>497151</v>
      </c>
      <c r="E14" s="26">
        <v>522357</v>
      </c>
    </row>
    <row r="15" spans="1:5" ht="15">
      <c r="A15" s="25" t="s">
        <v>70</v>
      </c>
      <c r="B15" s="26">
        <v>497195.0000000011</v>
      </c>
      <c r="C15" s="26">
        <v>504426.00000000006</v>
      </c>
      <c r="D15" s="26">
        <v>513459</v>
      </c>
      <c r="E15" s="26">
        <v>513702</v>
      </c>
    </row>
    <row r="16" spans="1:5" ht="15">
      <c r="A16" s="52" t="s">
        <v>49</v>
      </c>
      <c r="B16" s="53">
        <v>506570.00000000047</v>
      </c>
      <c r="C16" s="53">
        <v>507358.2500000008</v>
      </c>
      <c r="D16" s="53">
        <v>504234.2499999998</v>
      </c>
      <c r="E16" s="53">
        <v>521334.75</v>
      </c>
    </row>
    <row r="17" spans="1:5" ht="5.25" customHeight="1">
      <c r="A17" s="24"/>
      <c r="B17" s="27"/>
      <c r="C17" s="27"/>
      <c r="D17" s="27"/>
      <c r="E17" s="27"/>
    </row>
    <row r="18" spans="1:5" ht="15">
      <c r="A18" s="23" t="s">
        <v>81</v>
      </c>
      <c r="B18" s="27"/>
      <c r="C18" s="27"/>
      <c r="D18" s="27"/>
      <c r="E18" s="27"/>
    </row>
    <row r="19" spans="1:5" ht="15">
      <c r="A19" s="25" t="s">
        <v>67</v>
      </c>
      <c r="B19" s="26">
        <v>52623.00000000009</v>
      </c>
      <c r="C19" s="26">
        <v>54912</v>
      </c>
      <c r="D19" s="26">
        <v>49002</v>
      </c>
      <c r="E19" s="26">
        <v>54371</v>
      </c>
    </row>
    <row r="20" spans="1:5" ht="15">
      <c r="A20" s="25" t="s">
        <v>68</v>
      </c>
      <c r="B20" s="26">
        <v>55132.99999999997</v>
      </c>
      <c r="C20" s="26">
        <v>49871</v>
      </c>
      <c r="D20" s="26">
        <v>53597</v>
      </c>
      <c r="E20" s="26">
        <v>56441</v>
      </c>
    </row>
    <row r="21" spans="1:5" ht="15">
      <c r="A21" s="25" t="s">
        <v>69</v>
      </c>
      <c r="B21" s="26">
        <v>55539.999999999876</v>
      </c>
      <c r="C21" s="26">
        <v>51199</v>
      </c>
      <c r="D21" s="26">
        <v>48807</v>
      </c>
      <c r="E21" s="26">
        <v>51552</v>
      </c>
    </row>
    <row r="22" spans="1:5" ht="15">
      <c r="A22" s="25" t="s">
        <v>70</v>
      </c>
      <c r="B22" s="26">
        <v>56376.00000000007</v>
      </c>
      <c r="C22" s="26">
        <v>52101</v>
      </c>
      <c r="D22" s="26">
        <v>57041</v>
      </c>
      <c r="E22" s="26">
        <v>54199</v>
      </c>
    </row>
    <row r="23" spans="1:5" ht="15">
      <c r="A23" s="59" t="s">
        <v>49</v>
      </c>
      <c r="B23" s="60">
        <v>54918</v>
      </c>
      <c r="C23" s="60">
        <v>52020.75</v>
      </c>
      <c r="D23" s="60">
        <v>52111.75</v>
      </c>
      <c r="E23" s="60">
        <v>54140.75</v>
      </c>
    </row>
    <row r="24" spans="1:5" ht="3.75" customHeight="1">
      <c r="A24" s="57"/>
      <c r="B24" s="61"/>
      <c r="C24" s="61"/>
      <c r="D24" s="61"/>
      <c r="E24" s="61"/>
    </row>
    <row r="25" ht="15">
      <c r="A25" s="14" t="s">
        <v>98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A18" sqref="A18"/>
    </sheetView>
  </sheetViews>
  <sheetFormatPr defaultColWidth="11.00390625" defaultRowHeight="12.75"/>
  <cols>
    <col min="1" max="1" width="28.625" style="1" customWidth="1"/>
    <col min="2" max="5" width="13.50390625" style="1" customWidth="1"/>
    <col min="6" max="16384" width="11.00390625" style="1" customWidth="1"/>
  </cols>
  <sheetData>
    <row r="1" spans="1:5" ht="15">
      <c r="A1" s="74" t="s">
        <v>13</v>
      </c>
      <c r="B1" s="74"/>
      <c r="C1" s="74"/>
      <c r="D1" s="74"/>
      <c r="E1" s="74"/>
    </row>
    <row r="2" spans="1:5" ht="28.5" customHeight="1">
      <c r="A2" s="71" t="s">
        <v>85</v>
      </c>
      <c r="B2" s="71"/>
      <c r="C2" s="71"/>
      <c r="D2" s="71"/>
      <c r="E2" s="71"/>
    </row>
    <row r="3" spans="1:5" ht="28.5" customHeight="1">
      <c r="A3" s="41" t="s">
        <v>66</v>
      </c>
      <c r="B3" s="69">
        <v>2014</v>
      </c>
      <c r="C3" s="69">
        <v>2015</v>
      </c>
      <c r="D3" s="69">
        <v>2016</v>
      </c>
      <c r="E3" s="69">
        <v>2017</v>
      </c>
    </row>
    <row r="4" spans="1:5" ht="15">
      <c r="A4" s="23" t="s">
        <v>22</v>
      </c>
      <c r="B4" s="24"/>
      <c r="C4" s="24"/>
      <c r="D4" s="24"/>
      <c r="E4" s="24"/>
    </row>
    <row r="5" spans="1:5" ht="15">
      <c r="A5" s="25" t="s">
        <v>67</v>
      </c>
      <c r="B5" s="26">
        <v>235191</v>
      </c>
      <c r="C5" s="26">
        <v>293745</v>
      </c>
      <c r="D5" s="26">
        <v>289867</v>
      </c>
      <c r="E5" s="26">
        <v>281846</v>
      </c>
    </row>
    <row r="6" spans="1:5" ht="15">
      <c r="A6" s="25" t="s">
        <v>68</v>
      </c>
      <c r="B6" s="26">
        <v>229586</v>
      </c>
      <c r="C6" s="26">
        <v>274865</v>
      </c>
      <c r="D6" s="26">
        <v>255759</v>
      </c>
      <c r="E6" s="26">
        <v>261744</v>
      </c>
    </row>
    <row r="7" spans="1:5" ht="15">
      <c r="A7" s="25" t="s">
        <v>69</v>
      </c>
      <c r="B7" s="26">
        <v>250166</v>
      </c>
      <c r="C7" s="26">
        <v>261540</v>
      </c>
      <c r="D7" s="26">
        <v>254285</v>
      </c>
      <c r="E7" s="26">
        <v>276929</v>
      </c>
    </row>
    <row r="8" spans="1:5" ht="15">
      <c r="A8" s="25" t="s">
        <v>70</v>
      </c>
      <c r="B8" s="26">
        <v>285298</v>
      </c>
      <c r="C8" s="26">
        <v>265740</v>
      </c>
      <c r="D8" s="26">
        <v>266243</v>
      </c>
      <c r="E8" s="26">
        <v>285395</v>
      </c>
    </row>
    <row r="9" spans="1:5" ht="15">
      <c r="A9" s="52" t="s">
        <v>49</v>
      </c>
      <c r="B9" s="53">
        <v>250060.25</v>
      </c>
      <c r="C9" s="53">
        <v>273972.5</v>
      </c>
      <c r="D9" s="53">
        <v>266538.5</v>
      </c>
      <c r="E9" s="53">
        <v>276478.5</v>
      </c>
    </row>
    <row r="10" spans="1:5" ht="6.75" customHeight="1">
      <c r="A10" s="24"/>
      <c r="B10" s="27"/>
      <c r="C10" s="27"/>
      <c r="D10" s="27"/>
      <c r="E10" s="27"/>
    </row>
    <row r="11" spans="1:5" ht="15">
      <c r="A11" s="23" t="s">
        <v>71</v>
      </c>
      <c r="B11" s="27"/>
      <c r="C11" s="27"/>
      <c r="D11" s="27"/>
      <c r="E11" s="27"/>
    </row>
    <row r="12" spans="1:5" ht="15">
      <c r="A12" s="25" t="s">
        <v>67</v>
      </c>
      <c r="B12" s="28">
        <v>218678</v>
      </c>
      <c r="C12" s="28">
        <v>272192</v>
      </c>
      <c r="D12" s="28">
        <v>266465</v>
      </c>
      <c r="E12" s="28">
        <v>264963</v>
      </c>
    </row>
    <row r="13" spans="1:5" ht="15">
      <c r="A13" s="25" t="s">
        <v>68</v>
      </c>
      <c r="B13" s="28">
        <v>211249</v>
      </c>
      <c r="C13" s="28">
        <v>253930</v>
      </c>
      <c r="D13" s="28">
        <v>229038</v>
      </c>
      <c r="E13" s="28">
        <v>243604</v>
      </c>
    </row>
    <row r="14" spans="1:5" ht="15">
      <c r="A14" s="25" t="s">
        <v>69</v>
      </c>
      <c r="B14" s="28">
        <v>228606</v>
      </c>
      <c r="C14" s="28">
        <v>239799</v>
      </c>
      <c r="D14" s="28">
        <v>233253</v>
      </c>
      <c r="E14" s="28">
        <v>255419</v>
      </c>
    </row>
    <row r="15" spans="1:5" ht="15">
      <c r="A15" s="25" t="s">
        <v>70</v>
      </c>
      <c r="B15" s="28">
        <v>261076</v>
      </c>
      <c r="C15" s="28">
        <v>245281</v>
      </c>
      <c r="D15" s="28">
        <v>244031</v>
      </c>
      <c r="E15" s="28">
        <v>261704</v>
      </c>
    </row>
    <row r="16" spans="1:5" ht="15">
      <c r="A16" s="52" t="s">
        <v>49</v>
      </c>
      <c r="B16" s="53">
        <v>229902.25</v>
      </c>
      <c r="C16" s="53">
        <v>252800.5</v>
      </c>
      <c r="D16" s="53">
        <v>243196.75</v>
      </c>
      <c r="E16" s="53">
        <v>256422.5</v>
      </c>
    </row>
    <row r="17" spans="1:5" ht="6" customHeight="1">
      <c r="A17" s="24"/>
      <c r="B17" s="27"/>
      <c r="C17" s="27"/>
      <c r="D17" s="27"/>
      <c r="E17" s="27"/>
    </row>
    <row r="18" spans="1:5" ht="15">
      <c r="A18" s="23" t="s">
        <v>100</v>
      </c>
      <c r="B18" s="27"/>
      <c r="C18" s="27"/>
      <c r="D18" s="27"/>
      <c r="E18" s="27"/>
    </row>
    <row r="19" spans="1:5" ht="15">
      <c r="A19" s="25" t="s">
        <v>67</v>
      </c>
      <c r="B19" s="28">
        <v>16513</v>
      </c>
      <c r="C19" s="28">
        <v>21553</v>
      </c>
      <c r="D19" s="28">
        <v>23402</v>
      </c>
      <c r="E19" s="28">
        <v>16883</v>
      </c>
    </row>
    <row r="20" spans="1:5" ht="15">
      <c r="A20" s="25" t="s">
        <v>68</v>
      </c>
      <c r="B20" s="28">
        <v>18337</v>
      </c>
      <c r="C20" s="28">
        <v>20935</v>
      </c>
      <c r="D20" s="28">
        <v>26721</v>
      </c>
      <c r="E20" s="28">
        <v>18140</v>
      </c>
    </row>
    <row r="21" spans="1:5" ht="15">
      <c r="A21" s="25" t="s">
        <v>69</v>
      </c>
      <c r="B21" s="28">
        <v>21560</v>
      </c>
      <c r="C21" s="28">
        <v>21741</v>
      </c>
      <c r="D21" s="28">
        <v>21032</v>
      </c>
      <c r="E21" s="28">
        <v>21510</v>
      </c>
    </row>
    <row r="22" spans="1:5" ht="15">
      <c r="A22" s="25" t="s">
        <v>70</v>
      </c>
      <c r="B22" s="28">
        <v>24222</v>
      </c>
      <c r="C22" s="28">
        <v>20459</v>
      </c>
      <c r="D22" s="28">
        <v>22212</v>
      </c>
      <c r="E22" s="28">
        <v>23691</v>
      </c>
    </row>
    <row r="23" spans="1:5" ht="15">
      <c r="A23" s="52" t="s">
        <v>49</v>
      </c>
      <c r="B23" s="53">
        <v>20158</v>
      </c>
      <c r="C23" s="53">
        <v>21172</v>
      </c>
      <c r="D23" s="53">
        <v>23341.75</v>
      </c>
      <c r="E23" s="53">
        <v>20056</v>
      </c>
    </row>
    <row r="24" spans="1:5" ht="3.75" customHeight="1">
      <c r="A24" s="57"/>
      <c r="B24" s="57"/>
      <c r="C24" s="57"/>
      <c r="D24" s="57"/>
      <c r="E24" s="57"/>
    </row>
    <row r="25" ht="15">
      <c r="A25" s="14" t="s">
        <v>98</v>
      </c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5" sqref="A5"/>
    </sheetView>
  </sheetViews>
  <sheetFormatPr defaultColWidth="11.00390625" defaultRowHeight="12.75"/>
  <cols>
    <col min="1" max="1" width="52.50390625" style="16" customWidth="1"/>
    <col min="2" max="5" width="15.00390625" style="4" customWidth="1"/>
    <col min="6" max="6" width="12.125" style="4" customWidth="1"/>
    <col min="7" max="7" width="13.375" style="4" customWidth="1"/>
    <col min="8" max="16384" width="11.00390625" style="4" customWidth="1"/>
  </cols>
  <sheetData>
    <row r="1" spans="1:7" ht="15">
      <c r="A1" s="72" t="s">
        <v>14</v>
      </c>
      <c r="B1" s="72"/>
      <c r="C1" s="72"/>
      <c r="D1" s="72"/>
      <c r="E1" s="72"/>
      <c r="F1" s="72"/>
      <c r="G1" s="72"/>
    </row>
    <row r="2" spans="1:7" ht="15">
      <c r="A2" s="72" t="s">
        <v>86</v>
      </c>
      <c r="B2" s="72"/>
      <c r="C2" s="72"/>
      <c r="D2" s="72"/>
      <c r="E2" s="72"/>
      <c r="F2" s="72"/>
      <c r="G2" s="72"/>
    </row>
    <row r="3" spans="1:7" ht="15">
      <c r="A3" s="75" t="s">
        <v>51</v>
      </c>
      <c r="B3" s="75"/>
      <c r="C3" s="75"/>
      <c r="D3" s="75"/>
      <c r="E3" s="75"/>
      <c r="F3" s="75"/>
      <c r="G3" s="75"/>
    </row>
    <row r="4" spans="1:7" ht="33.75" customHeight="1">
      <c r="A4" s="45" t="s">
        <v>2</v>
      </c>
      <c r="B4" s="69">
        <v>2014</v>
      </c>
      <c r="C4" s="69">
        <v>2015</v>
      </c>
      <c r="D4" s="69">
        <v>2016</v>
      </c>
      <c r="E4" s="69">
        <v>2017</v>
      </c>
      <c r="F4" s="43" t="s">
        <v>88</v>
      </c>
      <c r="G4" s="43" t="s">
        <v>89</v>
      </c>
    </row>
    <row r="5" spans="1:7" s="15" customFormat="1" ht="18.75" customHeight="1">
      <c r="A5" s="29" t="s">
        <v>95</v>
      </c>
      <c r="B5" s="30">
        <v>406691</v>
      </c>
      <c r="C5" s="30">
        <v>368606.25</v>
      </c>
      <c r="D5" s="30">
        <v>376069.5</v>
      </c>
      <c r="E5" s="30">
        <v>377664.75</v>
      </c>
      <c r="F5" s="31">
        <f aca="true" t="shared" si="0" ref="F5:F19">(E5/D5-1)*100</f>
        <v>0.4241902095224459</v>
      </c>
      <c r="G5" s="31">
        <f>+E5/$E$21*100</f>
        <v>18.41156317036539</v>
      </c>
    </row>
    <row r="6" spans="1:7" s="15" customFormat="1" ht="16.5" customHeight="1">
      <c r="A6" s="49" t="s">
        <v>3</v>
      </c>
      <c r="B6" s="54">
        <v>229902.25</v>
      </c>
      <c r="C6" s="54">
        <v>252800.5</v>
      </c>
      <c r="D6" s="54">
        <v>243196.75</v>
      </c>
      <c r="E6" s="54">
        <v>256422.5</v>
      </c>
      <c r="F6" s="55">
        <f t="shared" si="0"/>
        <v>5.438292246915299</v>
      </c>
      <c r="G6" s="55">
        <f>+E6/$E$21*100</f>
        <v>12.500872948966032</v>
      </c>
    </row>
    <row r="7" spans="1:7" s="15" customFormat="1" ht="16.5" customHeight="1">
      <c r="A7" s="29" t="s">
        <v>10</v>
      </c>
      <c r="B7" s="30">
        <v>192038.75</v>
      </c>
      <c r="C7" s="30">
        <v>223355.5</v>
      </c>
      <c r="D7" s="30">
        <v>203898.5</v>
      </c>
      <c r="E7" s="30">
        <v>205471.5</v>
      </c>
      <c r="F7" s="31">
        <f t="shared" si="0"/>
        <v>0.7714622716694874</v>
      </c>
      <c r="G7" s="31">
        <f>+E7/$E$21*100</f>
        <v>10.016956843231286</v>
      </c>
    </row>
    <row r="8" spans="1:7" s="15" customFormat="1" ht="16.5" customHeight="1">
      <c r="A8" s="29" t="s">
        <v>63</v>
      </c>
      <c r="B8" s="30">
        <v>146944.25</v>
      </c>
      <c r="C8" s="30">
        <v>155260.75</v>
      </c>
      <c r="D8" s="30">
        <v>147411.5</v>
      </c>
      <c r="E8" s="30">
        <v>149397</v>
      </c>
      <c r="F8" s="31">
        <f t="shared" si="0"/>
        <v>1.3469098408197544</v>
      </c>
      <c r="G8" s="31">
        <f aca="true" t="shared" si="1" ref="G8:G20">+E8/$E$21*100</f>
        <v>7.283264596346569</v>
      </c>
    </row>
    <row r="9" spans="1:7" s="15" customFormat="1" ht="16.5" customHeight="1">
      <c r="A9" s="29" t="s">
        <v>7</v>
      </c>
      <c r="B9" s="30">
        <v>131478</v>
      </c>
      <c r="C9" s="30">
        <v>128500.75</v>
      </c>
      <c r="D9" s="30">
        <v>127211.5</v>
      </c>
      <c r="E9" s="30">
        <v>145012.25</v>
      </c>
      <c r="F9" s="31">
        <f t="shared" si="0"/>
        <v>13.993035220872319</v>
      </c>
      <c r="G9" s="31">
        <f t="shared" si="1"/>
        <v>7.06950331306223</v>
      </c>
    </row>
    <row r="10" spans="1:7" s="15" customFormat="1" ht="16.5" customHeight="1">
      <c r="A10" s="29" t="s">
        <v>11</v>
      </c>
      <c r="B10" s="30">
        <v>135909.75</v>
      </c>
      <c r="C10" s="30">
        <v>137039.25</v>
      </c>
      <c r="D10" s="30">
        <v>127983</v>
      </c>
      <c r="E10" s="30">
        <v>133465.5</v>
      </c>
      <c r="F10" s="31">
        <f t="shared" si="0"/>
        <v>4.283772063477187</v>
      </c>
      <c r="G10" s="31">
        <f t="shared" si="1"/>
        <v>6.506586818903279</v>
      </c>
    </row>
    <row r="11" spans="1:7" s="15" customFormat="1" ht="16.5" customHeight="1">
      <c r="A11" s="29" t="s">
        <v>91</v>
      </c>
      <c r="B11" s="30">
        <v>159264.25</v>
      </c>
      <c r="C11" s="30">
        <v>165204.75</v>
      </c>
      <c r="D11" s="30">
        <v>139793.5</v>
      </c>
      <c r="E11" s="30">
        <v>130245</v>
      </c>
      <c r="F11" s="31">
        <f t="shared" si="0"/>
        <v>-6.830432030101541</v>
      </c>
      <c r="G11" s="31">
        <f t="shared" si="1"/>
        <v>6.349583976593633</v>
      </c>
    </row>
    <row r="12" spans="1:7" s="15" customFormat="1" ht="16.5" customHeight="1">
      <c r="A12" s="29" t="s">
        <v>79</v>
      </c>
      <c r="B12" s="30">
        <v>118464.5</v>
      </c>
      <c r="C12" s="30">
        <v>125070</v>
      </c>
      <c r="D12" s="30">
        <v>123009</v>
      </c>
      <c r="E12" s="30">
        <v>129473</v>
      </c>
      <c r="F12" s="31">
        <f t="shared" si="0"/>
        <v>5.254900047963962</v>
      </c>
      <c r="G12" s="31">
        <f t="shared" si="1"/>
        <v>6.311948145429824</v>
      </c>
    </row>
    <row r="13" spans="1:7" s="15" customFormat="1" ht="16.5" customHeight="1">
      <c r="A13" s="29" t="s">
        <v>92</v>
      </c>
      <c r="B13" s="30">
        <v>101429.5</v>
      </c>
      <c r="C13" s="30">
        <v>106245</v>
      </c>
      <c r="D13" s="30">
        <v>101990.75</v>
      </c>
      <c r="E13" s="30">
        <v>121109.25</v>
      </c>
      <c r="F13" s="31">
        <f t="shared" si="0"/>
        <v>18.745327394886303</v>
      </c>
      <c r="G13" s="31">
        <f t="shared" si="1"/>
        <v>5.904206328206629</v>
      </c>
    </row>
    <row r="14" spans="1:7" s="15" customFormat="1" ht="16.5" customHeight="1">
      <c r="A14" s="29" t="s">
        <v>59</v>
      </c>
      <c r="B14" s="30">
        <v>103550.75</v>
      </c>
      <c r="C14" s="30">
        <v>85196.75</v>
      </c>
      <c r="D14" s="30">
        <v>100310</v>
      </c>
      <c r="E14" s="30">
        <v>100397.5</v>
      </c>
      <c r="F14" s="31">
        <f t="shared" si="0"/>
        <v>0.08722958827633853</v>
      </c>
      <c r="G14" s="31">
        <f t="shared" si="1"/>
        <v>4.894486216669041</v>
      </c>
    </row>
    <row r="15" spans="1:7" s="15" customFormat="1" ht="16.5" customHeight="1">
      <c r="A15" s="29" t="s">
        <v>96</v>
      </c>
      <c r="B15" s="30">
        <v>86794.5</v>
      </c>
      <c r="C15" s="30">
        <v>92587</v>
      </c>
      <c r="D15" s="30">
        <v>79736.25</v>
      </c>
      <c r="E15" s="30">
        <v>88098.75</v>
      </c>
      <c r="F15" s="31">
        <f t="shared" si="0"/>
        <v>10.487701641348824</v>
      </c>
      <c r="G15" s="31">
        <f t="shared" si="1"/>
        <v>4.294908912879023</v>
      </c>
    </row>
    <row r="16" spans="1:7" s="15" customFormat="1" ht="16.5" customHeight="1">
      <c r="A16" s="29" t="s">
        <v>93</v>
      </c>
      <c r="B16" s="30">
        <v>83208.25</v>
      </c>
      <c r="C16" s="30">
        <v>72161.5</v>
      </c>
      <c r="D16" s="30">
        <v>72834</v>
      </c>
      <c r="E16" s="30">
        <v>74250.25</v>
      </c>
      <c r="F16" s="31">
        <f t="shared" si="0"/>
        <v>1.9444902106159123</v>
      </c>
      <c r="G16" s="31">
        <f t="shared" si="1"/>
        <v>3.6197796280707237</v>
      </c>
    </row>
    <row r="17" spans="1:7" s="15" customFormat="1" ht="16.5" customHeight="1">
      <c r="A17" s="29" t="s">
        <v>94</v>
      </c>
      <c r="B17" s="30">
        <v>76116.5</v>
      </c>
      <c r="C17" s="30">
        <v>64740.5</v>
      </c>
      <c r="D17" s="30">
        <v>61566.25</v>
      </c>
      <c r="E17" s="30">
        <v>56174</v>
      </c>
      <c r="F17" s="31">
        <f t="shared" si="0"/>
        <v>-8.758451261852073</v>
      </c>
      <c r="G17" s="31">
        <f t="shared" si="1"/>
        <v>2.738542979010102</v>
      </c>
    </row>
    <row r="18" spans="1:7" s="15" customFormat="1" ht="16.5" customHeight="1">
      <c r="A18" s="29" t="s">
        <v>80</v>
      </c>
      <c r="B18" s="30">
        <v>52076.75</v>
      </c>
      <c r="C18" s="30">
        <v>44295</v>
      </c>
      <c r="D18" s="30">
        <v>47452</v>
      </c>
      <c r="E18" s="30">
        <v>40781.5</v>
      </c>
      <c r="F18" s="31">
        <f t="shared" si="0"/>
        <v>-14.057363230211584</v>
      </c>
      <c r="G18" s="31">
        <f t="shared" si="1"/>
        <v>1.9881420318741854</v>
      </c>
    </row>
    <row r="19" spans="1:7" s="15" customFormat="1" ht="16.5" customHeight="1">
      <c r="A19" s="29" t="s">
        <v>64</v>
      </c>
      <c r="B19" s="30">
        <v>36158.5</v>
      </c>
      <c r="C19" s="30">
        <v>33011.5</v>
      </c>
      <c r="D19" s="30">
        <v>38657.25</v>
      </c>
      <c r="E19" s="30">
        <v>32369.5</v>
      </c>
      <c r="F19" s="31">
        <f t="shared" si="0"/>
        <v>-16.265383595573923</v>
      </c>
      <c r="G19" s="31">
        <f t="shared" si="1"/>
        <v>1.5780479752032524</v>
      </c>
    </row>
    <row r="20" spans="1:7" s="15" customFormat="1" ht="16.5" customHeight="1">
      <c r="A20" s="29" t="s">
        <v>34</v>
      </c>
      <c r="B20" s="30">
        <v>4378</v>
      </c>
      <c r="C20" s="30">
        <v>3226.5</v>
      </c>
      <c r="D20" s="30">
        <v>4628</v>
      </c>
      <c r="E20" s="30">
        <v>10904.5</v>
      </c>
      <c r="F20" s="31">
        <f>(E20/D20-1)*100</f>
        <v>135.6201382886776</v>
      </c>
      <c r="G20" s="31">
        <f t="shared" si="1"/>
        <v>0.5316061151888001</v>
      </c>
    </row>
    <row r="21" spans="1:7" s="15" customFormat="1" ht="16.5" customHeight="1">
      <c r="A21" s="62" t="s">
        <v>8</v>
      </c>
      <c r="B21" s="58">
        <v>2064405.5</v>
      </c>
      <c r="C21" s="58">
        <v>2057301.5</v>
      </c>
      <c r="D21" s="58">
        <v>1995747.75</v>
      </c>
      <c r="E21" s="58">
        <v>2051236.75</v>
      </c>
      <c r="F21" s="63">
        <f>(E21/D21-1)*100</f>
        <v>2.78036139587281</v>
      </c>
      <c r="G21" s="63">
        <f>+E21/$E$21*100</f>
        <v>100</v>
      </c>
    </row>
    <row r="22" spans="1:7" s="15" customFormat="1" ht="27" customHeight="1">
      <c r="A22" s="76" t="s">
        <v>61</v>
      </c>
      <c r="B22" s="76"/>
      <c r="C22" s="76"/>
      <c r="D22" s="76"/>
      <c r="E22" s="76"/>
      <c r="F22" s="76"/>
      <c r="G22" s="76"/>
    </row>
    <row r="23" spans="1:7" s="15" customFormat="1" ht="27" customHeight="1">
      <c r="A23" s="76" t="s">
        <v>62</v>
      </c>
      <c r="B23" s="76"/>
      <c r="C23" s="76"/>
      <c r="D23" s="76"/>
      <c r="E23" s="76"/>
      <c r="F23" s="76"/>
      <c r="G23" s="76"/>
    </row>
    <row r="24" ht="15">
      <c r="A24" s="33" t="s">
        <v>99</v>
      </c>
    </row>
  </sheetData>
  <sheetProtection/>
  <mergeCells count="5">
    <mergeCell ref="A1:G1"/>
    <mergeCell ref="A2:G2"/>
    <mergeCell ref="A3:G3"/>
    <mergeCell ref="A22:G22"/>
    <mergeCell ref="A23:G23"/>
  </mergeCells>
  <printOptions horizontalCentered="1" verticalCentered="1"/>
  <pageMargins left="0.7874015748031497" right="0.7874015748031497" top="0" bottom="0" header="0" footer="0"/>
  <pageSetup horizontalDpi="600" verticalDpi="600" orientation="landscape" scale="80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F14"/>
  <sheetViews>
    <sheetView showGridLines="0" zoomScalePageLayoutView="0" workbookViewId="0" topLeftCell="A1">
      <selection activeCell="A10" sqref="A10:F10"/>
    </sheetView>
  </sheetViews>
  <sheetFormatPr defaultColWidth="11.00390625" defaultRowHeight="12.75"/>
  <cols>
    <col min="1" max="1" width="29.75390625" style="34" customWidth="1"/>
    <col min="2" max="5" width="14.25390625" style="34" customWidth="1"/>
    <col min="6" max="6" width="14.625" style="34" customWidth="1"/>
    <col min="7" max="16384" width="11.00390625" style="34" customWidth="1"/>
  </cols>
  <sheetData>
    <row r="2" spans="1:6" ht="15">
      <c r="A2" s="77" t="s">
        <v>13</v>
      </c>
      <c r="B2" s="77"/>
      <c r="C2" s="77"/>
      <c r="D2" s="77"/>
      <c r="E2" s="77"/>
      <c r="F2" s="77"/>
    </row>
    <row r="3" spans="1:6" ht="15">
      <c r="A3" s="77" t="s">
        <v>75</v>
      </c>
      <c r="B3" s="77"/>
      <c r="C3" s="77"/>
      <c r="D3" s="77"/>
      <c r="E3" s="77"/>
      <c r="F3" s="77"/>
    </row>
    <row r="4" spans="1:6" ht="15">
      <c r="A4" s="77" t="s">
        <v>50</v>
      </c>
      <c r="B4" s="77"/>
      <c r="C4" s="77"/>
      <c r="D4" s="77"/>
      <c r="E4" s="77"/>
      <c r="F4" s="77"/>
    </row>
    <row r="5" spans="1:6" ht="30">
      <c r="A5" s="41" t="s">
        <v>35</v>
      </c>
      <c r="B5" s="44">
        <v>2013</v>
      </c>
      <c r="C5" s="44">
        <v>2014</v>
      </c>
      <c r="D5" s="44">
        <v>2015</v>
      </c>
      <c r="E5" s="44">
        <v>2016</v>
      </c>
      <c r="F5" s="43" t="s">
        <v>78</v>
      </c>
    </row>
    <row r="6" spans="1:6" s="35" customFormat="1" ht="15.75" customHeight="1">
      <c r="A6" s="35" t="s">
        <v>39</v>
      </c>
      <c r="B6" s="37">
        <v>10420</v>
      </c>
      <c r="C6" s="37">
        <v>10659</v>
      </c>
      <c r="D6" s="37">
        <v>10593</v>
      </c>
      <c r="E6" s="37">
        <v>9579</v>
      </c>
      <c r="F6" s="38">
        <f>(E6/D6-1)*100</f>
        <v>-9.572359105069383</v>
      </c>
    </row>
    <row r="7" spans="1:6" s="35" customFormat="1" ht="15.75" customHeight="1">
      <c r="A7" s="35" t="s">
        <v>40</v>
      </c>
      <c r="B7" s="37">
        <v>76667</v>
      </c>
      <c r="C7" s="37">
        <v>73545</v>
      </c>
      <c r="D7" s="37">
        <v>65049</v>
      </c>
      <c r="E7" s="37">
        <v>62806</v>
      </c>
      <c r="F7" s="38">
        <f>(E7/D7-1)*100</f>
        <v>-3.4481698411966355</v>
      </c>
    </row>
    <row r="8" spans="1:6" s="35" customFormat="1" ht="15.75" customHeight="1">
      <c r="A8" s="35" t="s">
        <v>41</v>
      </c>
      <c r="B8" s="37">
        <v>188256</v>
      </c>
      <c r="C8" s="37">
        <v>185999</v>
      </c>
      <c r="D8" s="37">
        <v>183209</v>
      </c>
      <c r="E8" s="37">
        <v>176021</v>
      </c>
      <c r="F8" s="38">
        <f>(E8/D8-1)*100</f>
        <v>-3.9233880431638224</v>
      </c>
    </row>
    <row r="9" spans="1:6" s="35" customFormat="1" ht="15.75" customHeight="1">
      <c r="A9" s="35" t="s">
        <v>42</v>
      </c>
      <c r="B9" s="37">
        <v>9733</v>
      </c>
      <c r="C9" s="37">
        <v>10098</v>
      </c>
      <c r="D9" s="37">
        <v>10688</v>
      </c>
      <c r="E9" s="37">
        <v>8025</v>
      </c>
      <c r="F9" s="38">
        <f>(E9/D9-1)*100</f>
        <v>-24.91579341317365</v>
      </c>
    </row>
    <row r="10" spans="1:6" ht="17.25" customHeight="1">
      <c r="A10" s="57" t="s">
        <v>17</v>
      </c>
      <c r="B10" s="64">
        <f>SUM(B6:B9)</f>
        <v>285076</v>
      </c>
      <c r="C10" s="65">
        <f>SUM(C6:C9)</f>
        <v>280301</v>
      </c>
      <c r="D10" s="65">
        <f>SUM(D6:D9)</f>
        <v>269539</v>
      </c>
      <c r="E10" s="65">
        <f>SUM(E6:E9)</f>
        <v>256431</v>
      </c>
      <c r="F10" s="63">
        <f>(E10/D10-1)*100</f>
        <v>-4.863118138748012</v>
      </c>
    </row>
    <row r="11" ht="15">
      <c r="A11" s="14" t="s">
        <v>53</v>
      </c>
    </row>
    <row r="13" spans="1:5" ht="15">
      <c r="A13" s="10"/>
      <c r="B13" s="36"/>
      <c r="C13" s="36"/>
      <c r="D13" s="36"/>
      <c r="E13" s="36"/>
    </row>
    <row r="14" ht="15">
      <c r="A14" s="10"/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360" verticalDpi="360" orientation="portrait" r:id="rId1"/>
  <ignoredErrors>
    <ignoredError sqref="C10:D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H15"/>
  <sheetViews>
    <sheetView showGridLines="0" zoomScalePageLayoutView="0" workbookViewId="0" topLeftCell="A1">
      <selection activeCell="A10" sqref="A10:F10"/>
    </sheetView>
  </sheetViews>
  <sheetFormatPr defaultColWidth="11.00390625" defaultRowHeight="12.75"/>
  <cols>
    <col min="1" max="1" width="28.125" style="34" customWidth="1"/>
    <col min="2" max="3" width="13.25390625" style="34" hidden="1" customWidth="1"/>
    <col min="4" max="7" width="14.75390625" style="34" customWidth="1"/>
    <col min="8" max="8" width="13.25390625" style="34" customWidth="1"/>
    <col min="9" max="16384" width="11.00390625" style="34" customWidth="1"/>
  </cols>
  <sheetData>
    <row r="2" spans="1:8" ht="15">
      <c r="A2" s="77" t="s">
        <v>14</v>
      </c>
      <c r="B2" s="77"/>
      <c r="C2" s="77"/>
      <c r="D2" s="77"/>
      <c r="E2" s="77"/>
      <c r="F2" s="77"/>
      <c r="G2" s="77"/>
      <c r="H2" s="77"/>
    </row>
    <row r="3" spans="1:8" ht="15">
      <c r="A3" s="77" t="s">
        <v>76</v>
      </c>
      <c r="B3" s="77"/>
      <c r="C3" s="77"/>
      <c r="D3" s="77"/>
      <c r="E3" s="77"/>
      <c r="F3" s="77"/>
      <c r="G3" s="77"/>
      <c r="H3" s="77"/>
    </row>
    <row r="4" spans="1:8" ht="15">
      <c r="A4" s="77" t="s">
        <v>43</v>
      </c>
      <c r="B4" s="77"/>
      <c r="C4" s="77"/>
      <c r="D4" s="77"/>
      <c r="E4" s="77"/>
      <c r="F4" s="77"/>
      <c r="G4" s="77"/>
      <c r="H4" s="77"/>
    </row>
    <row r="5" spans="1:8" ht="30">
      <c r="A5" s="41" t="s">
        <v>35</v>
      </c>
      <c r="B5" s="42">
        <v>2007</v>
      </c>
      <c r="C5" s="42">
        <v>2008</v>
      </c>
      <c r="D5" s="44">
        <v>2013</v>
      </c>
      <c r="E5" s="44">
        <v>2014</v>
      </c>
      <c r="F5" s="44">
        <v>2015</v>
      </c>
      <c r="G5" s="44">
        <v>2016</v>
      </c>
      <c r="H5" s="46" t="s">
        <v>48</v>
      </c>
    </row>
    <row r="6" spans="1:8" ht="15.75" customHeight="1">
      <c r="A6" s="35" t="s">
        <v>30</v>
      </c>
      <c r="B6" s="37">
        <f>47564+2155+45463+1250+23454+334+8985+522</f>
        <v>129727</v>
      </c>
      <c r="C6" s="37">
        <f>44425+1164+41111+1835+21889+756+12653+166</f>
        <v>123999</v>
      </c>
      <c r="D6" s="37">
        <v>148254</v>
      </c>
      <c r="E6" s="37">
        <v>148689</v>
      </c>
      <c r="F6" s="37">
        <v>138770</v>
      </c>
      <c r="G6" s="37">
        <v>131966</v>
      </c>
      <c r="H6" s="38">
        <f aca="true" t="shared" si="0" ref="H6:H11">(G6/F6-1)*100</f>
        <v>-4.9030770339410505</v>
      </c>
    </row>
    <row r="7" spans="1:8" ht="15.75" customHeight="1">
      <c r="A7" s="35" t="s">
        <v>31</v>
      </c>
      <c r="B7" s="37">
        <f>6296+658+5581+609+4140+82+3146+481+448</f>
        <v>21441</v>
      </c>
      <c r="C7" s="37">
        <f>6668+462+4593+288+2559+3371+84+673+84</f>
        <v>18782</v>
      </c>
      <c r="D7" s="37">
        <v>24166</v>
      </c>
      <c r="E7" s="37">
        <v>27112</v>
      </c>
      <c r="F7" s="37">
        <v>28260</v>
      </c>
      <c r="G7" s="37">
        <v>25137</v>
      </c>
      <c r="H7" s="38">
        <f t="shared" si="0"/>
        <v>-11.050955414012742</v>
      </c>
    </row>
    <row r="8" spans="1:8" ht="15.75" customHeight="1">
      <c r="A8" s="35" t="s">
        <v>32</v>
      </c>
      <c r="B8" s="37">
        <f>12828+796</f>
        <v>13624</v>
      </c>
      <c r="C8" s="37">
        <f>14354+392</f>
        <v>14746</v>
      </c>
      <c r="D8" s="37">
        <v>16069</v>
      </c>
      <c r="E8" s="37">
        <v>17765</v>
      </c>
      <c r="F8" s="37">
        <v>19026</v>
      </c>
      <c r="G8" s="37">
        <v>17315</v>
      </c>
      <c r="H8" s="38">
        <f t="shared" si="0"/>
        <v>-8.99295700620204</v>
      </c>
    </row>
    <row r="9" spans="1:8" ht="15.75" customHeight="1">
      <c r="A9" s="35" t="s">
        <v>33</v>
      </c>
      <c r="B9" s="37">
        <f>85364+2992</f>
        <v>88356</v>
      </c>
      <c r="C9" s="37">
        <f>81277+1341</f>
        <v>82618</v>
      </c>
      <c r="D9" s="37">
        <v>95951</v>
      </c>
      <c r="E9" s="37">
        <v>86100</v>
      </c>
      <c r="F9" s="37">
        <v>82761</v>
      </c>
      <c r="G9" s="37">
        <v>81897</v>
      </c>
      <c r="H9" s="38">
        <f t="shared" si="0"/>
        <v>-1.0439699858629026</v>
      </c>
    </row>
    <row r="10" spans="1:8" ht="15.75" customHeight="1">
      <c r="A10" s="35" t="s">
        <v>34</v>
      </c>
      <c r="B10" s="37">
        <v>1450</v>
      </c>
      <c r="C10" s="37">
        <v>1487</v>
      </c>
      <c r="D10" s="37">
        <v>636</v>
      </c>
      <c r="E10" s="37">
        <v>635</v>
      </c>
      <c r="F10" s="37">
        <v>722</v>
      </c>
      <c r="G10" s="37">
        <v>116</v>
      </c>
      <c r="H10" s="38">
        <f t="shared" si="0"/>
        <v>-83.93351800554017</v>
      </c>
    </row>
    <row r="11" spans="1:8" ht="18.75" customHeight="1">
      <c r="A11" s="57" t="s">
        <v>17</v>
      </c>
      <c r="B11" s="58">
        <f aca="true" t="shared" si="1" ref="B11:G11">SUM(B6:B10)</f>
        <v>254598</v>
      </c>
      <c r="C11" s="58">
        <f t="shared" si="1"/>
        <v>241632</v>
      </c>
      <c r="D11" s="58">
        <f t="shared" si="1"/>
        <v>285076</v>
      </c>
      <c r="E11" s="58">
        <f t="shared" si="1"/>
        <v>280301</v>
      </c>
      <c r="F11" s="58">
        <f t="shared" si="1"/>
        <v>269539</v>
      </c>
      <c r="G11" s="58">
        <f t="shared" si="1"/>
        <v>256431</v>
      </c>
      <c r="H11" s="63">
        <f t="shared" si="0"/>
        <v>-4.863118138748012</v>
      </c>
    </row>
    <row r="12" spans="1:7" ht="15">
      <c r="A12" s="14" t="s">
        <v>53</v>
      </c>
      <c r="B12" s="39"/>
      <c r="C12" s="39"/>
      <c r="D12" s="39"/>
      <c r="E12" s="39"/>
      <c r="F12" s="39"/>
      <c r="G12" s="39"/>
    </row>
    <row r="14" ht="15">
      <c r="A14" s="10"/>
    </row>
    <row r="15" spans="1:7" ht="15">
      <c r="A15" s="10"/>
      <c r="D15" s="36"/>
      <c r="E15" s="36"/>
      <c r="F15" s="36"/>
      <c r="G15" s="36"/>
    </row>
  </sheetData>
  <sheetProtection/>
  <mergeCells count="3">
    <mergeCell ref="A2:H2"/>
    <mergeCell ref="A3:H3"/>
    <mergeCell ref="A4:H4"/>
  </mergeCells>
  <printOptions/>
  <pageMargins left="0.7" right="0.7" top="0.75" bottom="0.75" header="0.3" footer="0.3"/>
  <pageSetup horizontalDpi="360" verticalDpi="360" orientation="portrait" r:id="rId1"/>
  <ignoredErrors>
    <ignoredError sqref="D11:F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4:N36"/>
  <sheetViews>
    <sheetView showGridLines="0" zoomScalePageLayoutView="0" workbookViewId="0" topLeftCell="A1">
      <selection activeCell="I1" sqref="I1:L65536"/>
    </sheetView>
  </sheetViews>
  <sheetFormatPr defaultColWidth="11.00390625" defaultRowHeight="12.75"/>
  <cols>
    <col min="1" max="1" width="35.875" style="1" customWidth="1"/>
    <col min="2" max="6" width="10.125" style="1" customWidth="1"/>
    <col min="7" max="7" width="11.125" style="1" customWidth="1"/>
    <col min="8" max="8" width="1.625" style="1" customWidth="1"/>
    <col min="9" max="12" width="8.75390625" style="1" customWidth="1"/>
    <col min="13" max="13" width="11.75390625" style="1" customWidth="1"/>
    <col min="14" max="14" width="14.00390625" style="1" customWidth="1"/>
    <col min="15" max="16384" width="11.00390625" style="1" customWidth="1"/>
  </cols>
  <sheetData>
    <row r="4" spans="1:14" ht="15">
      <c r="A4" s="72" t="s">
        <v>15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5">
      <c r="A5" s="73" t="s">
        <v>38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5">
      <c r="A6" s="75" t="s">
        <v>52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9" ht="15">
      <c r="A7" s="19"/>
      <c r="B7" s="19"/>
      <c r="C7" s="19"/>
      <c r="D7" s="19"/>
      <c r="E7" s="19"/>
      <c r="F7" s="19"/>
      <c r="G7" s="19"/>
      <c r="H7" s="19"/>
      <c r="I7" s="19"/>
    </row>
    <row r="8" spans="1:14" ht="15.75" thickBot="1">
      <c r="A8" s="79" t="s">
        <v>36</v>
      </c>
      <c r="B8" s="78" t="s">
        <v>9</v>
      </c>
      <c r="C8" s="78"/>
      <c r="D8" s="78"/>
      <c r="E8" s="78"/>
      <c r="F8" s="78"/>
      <c r="G8" s="78"/>
      <c r="H8" s="47"/>
      <c r="I8" s="78" t="s">
        <v>29</v>
      </c>
      <c r="J8" s="78"/>
      <c r="K8" s="78"/>
      <c r="L8" s="78"/>
      <c r="M8" s="78"/>
      <c r="N8" s="78"/>
    </row>
    <row r="9" spans="1:14" ht="30">
      <c r="A9" s="79"/>
      <c r="B9" s="44">
        <v>2013</v>
      </c>
      <c r="C9" s="44">
        <v>2014</v>
      </c>
      <c r="D9" s="44">
        <v>2015</v>
      </c>
      <c r="E9" s="44">
        <v>2016</v>
      </c>
      <c r="F9" s="43" t="s">
        <v>78</v>
      </c>
      <c r="G9" s="43" t="s">
        <v>77</v>
      </c>
      <c r="H9" s="48"/>
      <c r="I9" s="44">
        <v>2013</v>
      </c>
      <c r="J9" s="44">
        <v>2014</v>
      </c>
      <c r="K9" s="44">
        <v>2015</v>
      </c>
      <c r="L9" s="44">
        <v>2016</v>
      </c>
      <c r="M9" s="43" t="s">
        <v>78</v>
      </c>
      <c r="N9" s="43" t="s">
        <v>77</v>
      </c>
    </row>
    <row r="10" spans="1:14" ht="15">
      <c r="A10" s="17" t="e">
        <f>+#REF!</f>
        <v>#REF!</v>
      </c>
      <c r="B10" s="9" t="e">
        <f>+#REF!</f>
        <v>#REF!</v>
      </c>
      <c r="C10" s="9" t="e">
        <f>+#REF!</f>
        <v>#REF!</v>
      </c>
      <c r="D10" s="9" t="e">
        <f>+#REF!</f>
        <v>#REF!</v>
      </c>
      <c r="E10" s="9" t="e">
        <f>+#REF!</f>
        <v>#REF!</v>
      </c>
      <c r="F10" s="20" t="e">
        <f>(E10/D10-1)*100</f>
        <v>#REF!</v>
      </c>
      <c r="G10" s="20" t="e">
        <f>(E10/$E$20)*100</f>
        <v>#REF!</v>
      </c>
      <c r="H10" s="3"/>
      <c r="I10" s="9">
        <f>+'cuadro4-poblacion '!B6/1000</f>
        <v>229.90225</v>
      </c>
      <c r="J10" s="9">
        <f>+'cuadro4-poblacion '!C6/1000</f>
        <v>252.8005</v>
      </c>
      <c r="K10" s="9">
        <f>+'cuadro4-poblacion '!D6/1000</f>
        <v>243.19675</v>
      </c>
      <c r="L10" s="9">
        <f>+'cuadro4-poblacion '!E6/1000</f>
        <v>256.4225</v>
      </c>
      <c r="M10" s="20">
        <f>(L10/K10-1)*100</f>
        <v>5.438292246915299</v>
      </c>
      <c r="N10" s="20" t="e">
        <f>(L10/$L$20)*100</f>
        <v>#REF!</v>
      </c>
    </row>
    <row r="11" spans="1:14" ht="15">
      <c r="A11" s="17" t="e">
        <f>+#REF!</f>
        <v>#REF!</v>
      </c>
      <c r="B11" s="9" t="e">
        <f>+#REF!</f>
        <v>#REF!</v>
      </c>
      <c r="C11" s="9" t="e">
        <f>+#REF!</f>
        <v>#REF!</v>
      </c>
      <c r="D11" s="9" t="e">
        <f>+#REF!</f>
        <v>#REF!</v>
      </c>
      <c r="E11" s="9" t="e">
        <f>+#REF!</f>
        <v>#REF!</v>
      </c>
      <c r="F11" s="20" t="e">
        <f aca="true" t="shared" si="0" ref="F11:F20">(E11/D11-1)*100</f>
        <v>#REF!</v>
      </c>
      <c r="G11" s="20" t="e">
        <f aca="true" t="shared" si="1" ref="G11:G20">(E11/$E$20)*100</f>
        <v>#REF!</v>
      </c>
      <c r="H11" s="3"/>
      <c r="I11" s="9">
        <f>+'cuadro4-poblacion '!B7/1000</f>
        <v>192.03875</v>
      </c>
      <c r="J11" s="9">
        <f>+'cuadro4-poblacion '!C7/1000</f>
        <v>223.3555</v>
      </c>
      <c r="K11" s="9">
        <f>+'cuadro4-poblacion '!D7/1000</f>
        <v>203.8985</v>
      </c>
      <c r="L11" s="9">
        <f>+'cuadro4-poblacion '!E7/1000</f>
        <v>205.4715</v>
      </c>
      <c r="M11" s="20">
        <f aca="true" t="shared" si="2" ref="M11:M19">(L11/K11-1)*100</f>
        <v>0.7714622716694652</v>
      </c>
      <c r="N11" s="20" t="e">
        <f aca="true" t="shared" si="3" ref="N11:N20">(L11/$L$20)*100</f>
        <v>#REF!</v>
      </c>
    </row>
    <row r="12" spans="1:14" ht="15">
      <c r="A12" s="17" t="e">
        <f>+#REF!</f>
        <v>#REF!</v>
      </c>
      <c r="B12" s="9" t="e">
        <f>+#REF!</f>
        <v>#REF!</v>
      </c>
      <c r="C12" s="9" t="e">
        <f>+#REF!</f>
        <v>#REF!</v>
      </c>
      <c r="D12" s="9" t="e">
        <f>+#REF!</f>
        <v>#REF!</v>
      </c>
      <c r="E12" s="9" t="e">
        <f>+#REF!</f>
        <v>#REF!</v>
      </c>
      <c r="F12" s="20" t="e">
        <f t="shared" si="0"/>
        <v>#REF!</v>
      </c>
      <c r="G12" s="20" t="e">
        <f t="shared" si="1"/>
        <v>#REF!</v>
      </c>
      <c r="H12" s="3"/>
      <c r="I12" s="9">
        <f>+'cuadro4-poblacion '!B12/1000</f>
        <v>118.4645</v>
      </c>
      <c r="J12" s="9">
        <f>+'cuadro4-poblacion '!C12/1000</f>
        <v>125.07</v>
      </c>
      <c r="K12" s="9">
        <f>+'cuadro4-poblacion '!D12/1000</f>
        <v>123.009</v>
      </c>
      <c r="L12" s="9">
        <f>+'cuadro4-poblacion '!E12/1000</f>
        <v>129.473</v>
      </c>
      <c r="M12" s="20">
        <f>(L12/K12-1)*100</f>
        <v>5.254900047963984</v>
      </c>
      <c r="N12" s="20" t="e">
        <f t="shared" si="3"/>
        <v>#REF!</v>
      </c>
    </row>
    <row r="13" spans="1:14" ht="15">
      <c r="A13" s="17" t="e">
        <f>+#REF!</f>
        <v>#REF!</v>
      </c>
      <c r="B13" s="9" t="e">
        <f>+#REF!</f>
        <v>#REF!</v>
      </c>
      <c r="C13" s="9" t="e">
        <f>+#REF!</f>
        <v>#REF!</v>
      </c>
      <c r="D13" s="9" t="e">
        <f>+#REF!</f>
        <v>#REF!</v>
      </c>
      <c r="E13" s="9" t="e">
        <f>+#REF!</f>
        <v>#REF!</v>
      </c>
      <c r="F13" s="20" t="e">
        <f t="shared" si="0"/>
        <v>#REF!</v>
      </c>
      <c r="G13" s="20" t="e">
        <f t="shared" si="1"/>
        <v>#REF!</v>
      </c>
      <c r="H13" s="3"/>
      <c r="I13" s="9" t="e">
        <f>+'cuadro4-poblacion '!#REF!/1000</f>
        <v>#REF!</v>
      </c>
      <c r="J13" s="9" t="e">
        <f>+'cuadro4-poblacion '!#REF!/1000</f>
        <v>#REF!</v>
      </c>
      <c r="K13" s="9" t="e">
        <f>+'cuadro4-poblacion '!#REF!/1000</f>
        <v>#REF!</v>
      </c>
      <c r="L13" s="9" t="e">
        <f>+'cuadro4-poblacion '!#REF!/1000</f>
        <v>#REF!</v>
      </c>
      <c r="M13" s="20" t="e">
        <f>(L13/K13-1)*100</f>
        <v>#REF!</v>
      </c>
      <c r="N13" s="20" t="e">
        <f t="shared" si="3"/>
        <v>#REF!</v>
      </c>
    </row>
    <row r="14" spans="1:14" ht="15">
      <c r="A14" s="17" t="e">
        <f>+#REF!</f>
        <v>#REF!</v>
      </c>
      <c r="B14" s="9" t="e">
        <f>+#REF!</f>
        <v>#REF!</v>
      </c>
      <c r="C14" s="9" t="e">
        <f>+#REF!</f>
        <v>#REF!</v>
      </c>
      <c r="D14" s="9" t="e">
        <f>+#REF!</f>
        <v>#REF!</v>
      </c>
      <c r="E14" s="9" t="e">
        <f>+#REF!</f>
        <v>#REF!</v>
      </c>
      <c r="F14" s="20" t="e">
        <f t="shared" si="0"/>
        <v>#REF!</v>
      </c>
      <c r="G14" s="20" t="e">
        <f t="shared" si="1"/>
        <v>#REF!</v>
      </c>
      <c r="H14" s="3"/>
      <c r="I14" s="9">
        <f>+'cuadro4-poblacion '!B5/1000</f>
        <v>406.691</v>
      </c>
      <c r="J14" s="9">
        <f>+'cuadro4-poblacion '!C5/1000</f>
        <v>368.60625</v>
      </c>
      <c r="K14" s="9">
        <f>+'cuadro4-poblacion '!D5/1000</f>
        <v>376.0695</v>
      </c>
      <c r="L14" s="9">
        <f>+'cuadro4-poblacion '!E5/1000</f>
        <v>377.66475</v>
      </c>
      <c r="M14" s="20">
        <f t="shared" si="2"/>
        <v>0.4241902095224459</v>
      </c>
      <c r="N14" s="20" t="e">
        <f t="shared" si="3"/>
        <v>#REF!</v>
      </c>
    </row>
    <row r="15" spans="1:14" ht="15">
      <c r="A15" s="17" t="e">
        <f>+#REF!</f>
        <v>#REF!</v>
      </c>
      <c r="B15" s="9" t="e">
        <f>+#REF!</f>
        <v>#REF!</v>
      </c>
      <c r="C15" s="9" t="e">
        <f>+#REF!</f>
        <v>#REF!</v>
      </c>
      <c r="D15" s="9" t="e">
        <f>+#REF!</f>
        <v>#REF!</v>
      </c>
      <c r="E15" s="9" t="e">
        <f>+#REF!</f>
        <v>#REF!</v>
      </c>
      <c r="F15" s="20" t="e">
        <f t="shared" si="0"/>
        <v>#REF!</v>
      </c>
      <c r="G15" s="20" t="e">
        <f t="shared" si="1"/>
        <v>#REF!</v>
      </c>
      <c r="H15" s="3"/>
      <c r="I15" s="9">
        <f>+'cuadro4-poblacion '!B9/1000</f>
        <v>131.478</v>
      </c>
      <c r="J15" s="9">
        <f>+'cuadro4-poblacion '!C9/1000</f>
        <v>128.50075</v>
      </c>
      <c r="K15" s="9">
        <f>+'cuadro4-poblacion '!D9/1000</f>
        <v>127.2115</v>
      </c>
      <c r="L15" s="9">
        <f>+'cuadro4-poblacion '!E9/1000</f>
        <v>145.01225</v>
      </c>
      <c r="M15" s="20">
        <f t="shared" si="2"/>
        <v>13.993035220872319</v>
      </c>
      <c r="N15" s="20" t="e">
        <f>(L15/$L$20)*100</f>
        <v>#REF!</v>
      </c>
    </row>
    <row r="16" spans="1:14" ht="15">
      <c r="A16" s="17" t="e">
        <f>+#REF!</f>
        <v>#REF!</v>
      </c>
      <c r="B16" s="9" t="e">
        <f>+#REF!</f>
        <v>#REF!</v>
      </c>
      <c r="C16" s="9" t="e">
        <f>+#REF!</f>
        <v>#REF!</v>
      </c>
      <c r="D16" s="9" t="e">
        <f>+#REF!</f>
        <v>#REF!</v>
      </c>
      <c r="E16" s="9" t="e">
        <f>+#REF!</f>
        <v>#REF!</v>
      </c>
      <c r="F16" s="20" t="e">
        <f t="shared" si="0"/>
        <v>#REF!</v>
      </c>
      <c r="G16" s="20" t="e">
        <f t="shared" si="1"/>
        <v>#REF!</v>
      </c>
      <c r="H16" s="3"/>
      <c r="I16" s="9" t="e">
        <f>+'cuadro4-poblacion '!#REF!/1000</f>
        <v>#REF!</v>
      </c>
      <c r="J16" s="9" t="e">
        <f>+'cuadro4-poblacion '!#REF!/1000</f>
        <v>#REF!</v>
      </c>
      <c r="K16" s="9" t="e">
        <f>+'cuadro4-poblacion '!#REF!/1000</f>
        <v>#REF!</v>
      </c>
      <c r="L16" s="9" t="e">
        <f>+'cuadro4-poblacion '!#REF!/1000</f>
        <v>#REF!</v>
      </c>
      <c r="M16" s="20" t="e">
        <f t="shared" si="2"/>
        <v>#REF!</v>
      </c>
      <c r="N16" s="20" t="e">
        <f t="shared" si="3"/>
        <v>#REF!</v>
      </c>
    </row>
    <row r="17" spans="1:14" ht="15">
      <c r="A17" s="17" t="e">
        <f>+#REF!</f>
        <v>#REF!</v>
      </c>
      <c r="B17" s="9" t="e">
        <f>+#REF!</f>
        <v>#REF!</v>
      </c>
      <c r="C17" s="9" t="e">
        <f>+#REF!</f>
        <v>#REF!</v>
      </c>
      <c r="D17" s="9" t="e">
        <f>+#REF!</f>
        <v>#REF!</v>
      </c>
      <c r="E17" s="9" t="e">
        <f>+#REF!</f>
        <v>#REF!</v>
      </c>
      <c r="F17" s="20" t="e">
        <f t="shared" si="0"/>
        <v>#REF!</v>
      </c>
      <c r="G17" s="20" t="e">
        <f t="shared" si="1"/>
        <v>#REF!</v>
      </c>
      <c r="H17" s="3"/>
      <c r="I17" s="9">
        <f>+'cuadro4-poblacion '!B8/1000</f>
        <v>146.94425</v>
      </c>
      <c r="J17" s="9">
        <f>+'cuadro4-poblacion '!C8/1000</f>
        <v>155.26075</v>
      </c>
      <c r="K17" s="9">
        <f>+'cuadro4-poblacion '!D8/1000</f>
        <v>147.4115</v>
      </c>
      <c r="L17" s="9">
        <f>+'cuadro4-poblacion '!E8/1000</f>
        <v>149.397</v>
      </c>
      <c r="M17" s="20">
        <f t="shared" si="2"/>
        <v>1.3469098408197544</v>
      </c>
      <c r="N17" s="20" t="e">
        <f t="shared" si="3"/>
        <v>#REF!</v>
      </c>
    </row>
    <row r="18" spans="1:14" ht="15">
      <c r="A18" s="17" t="e">
        <f>+#REF!</f>
        <v>#REF!</v>
      </c>
      <c r="B18" s="9" t="e">
        <f>+#REF!</f>
        <v>#REF!</v>
      </c>
      <c r="C18" s="9" t="e">
        <f>+#REF!</f>
        <v>#REF!</v>
      </c>
      <c r="D18" s="9" t="e">
        <f>+#REF!</f>
        <v>#REF!</v>
      </c>
      <c r="E18" s="9" t="e">
        <f>+#REF!</f>
        <v>#REF!</v>
      </c>
      <c r="F18" s="20" t="e">
        <f t="shared" si="0"/>
        <v>#REF!</v>
      </c>
      <c r="G18" s="20" t="e">
        <f t="shared" si="1"/>
        <v>#REF!</v>
      </c>
      <c r="H18" s="3"/>
      <c r="I18" s="9">
        <f>+'cuadro4-poblacion '!B13/1000</f>
        <v>101.4295</v>
      </c>
      <c r="J18" s="9">
        <f>+'cuadro4-poblacion '!C13/1000</f>
        <v>106.245</v>
      </c>
      <c r="K18" s="9">
        <f>+'cuadro4-poblacion '!D13/1000</f>
        <v>101.99075</v>
      </c>
      <c r="L18" s="9">
        <f>+'cuadro4-poblacion '!E13/1000</f>
        <v>121.10925</v>
      </c>
      <c r="M18" s="20">
        <f t="shared" si="2"/>
        <v>18.745327394886303</v>
      </c>
      <c r="N18" s="20" t="e">
        <f t="shared" si="3"/>
        <v>#REF!</v>
      </c>
    </row>
    <row r="19" spans="1:14" ht="15">
      <c r="A19" s="17" t="s">
        <v>28</v>
      </c>
      <c r="B19" s="9" t="e">
        <f>#REF!-SUM(B10:B18)</f>
        <v>#REF!</v>
      </c>
      <c r="C19" s="9" t="e">
        <f>#REF!-SUM(C10:C18)</f>
        <v>#REF!</v>
      </c>
      <c r="D19" s="9" t="e">
        <f>#REF!-SUM(D10:D18)</f>
        <v>#REF!</v>
      </c>
      <c r="E19" s="9" t="e">
        <f>#REF!-SUM(E10:E18)</f>
        <v>#REF!</v>
      </c>
      <c r="F19" s="20" t="e">
        <f t="shared" si="0"/>
        <v>#REF!</v>
      </c>
      <c r="G19" s="20" t="e">
        <f t="shared" si="1"/>
        <v>#REF!</v>
      </c>
      <c r="H19" s="3"/>
      <c r="I19" s="9" t="e">
        <f>'cuadro4-poblacion '!#REF!/1000-SUM(I10:I18)</f>
        <v>#REF!</v>
      </c>
      <c r="J19" s="9" t="e">
        <f>'cuadro4-poblacion '!#REF!/1000-SUM(J10:J18)</f>
        <v>#REF!</v>
      </c>
      <c r="K19" s="9" t="e">
        <f>'cuadro4-poblacion '!#REF!/1000-SUM(K10:K18)</f>
        <v>#REF!</v>
      </c>
      <c r="L19" s="9" t="e">
        <f>'cuadro4-poblacion '!#REF!/1000-SUM(L10:L18)</f>
        <v>#REF!</v>
      </c>
      <c r="M19" s="20" t="e">
        <f t="shared" si="2"/>
        <v>#REF!</v>
      </c>
      <c r="N19" s="20" t="e">
        <f t="shared" si="3"/>
        <v>#REF!</v>
      </c>
    </row>
    <row r="20" spans="1:14" ht="15">
      <c r="A20" s="66" t="s">
        <v>1</v>
      </c>
      <c r="B20" s="67" t="e">
        <f>SUM(B10:B19)</f>
        <v>#REF!</v>
      </c>
      <c r="C20" s="67" t="e">
        <f>SUM(C10:C19)</f>
        <v>#REF!</v>
      </c>
      <c r="D20" s="67" t="e">
        <f>SUM(D10:D19)</f>
        <v>#REF!</v>
      </c>
      <c r="E20" s="67" t="e">
        <f>SUM(E10:E19)</f>
        <v>#REF!</v>
      </c>
      <c r="F20" s="68" t="e">
        <f t="shared" si="0"/>
        <v>#REF!</v>
      </c>
      <c r="G20" s="68" t="e">
        <f t="shared" si="1"/>
        <v>#REF!</v>
      </c>
      <c r="H20" s="56"/>
      <c r="I20" s="67" t="e">
        <f>SUM(I10:I19)</f>
        <v>#REF!</v>
      </c>
      <c r="J20" s="67" t="e">
        <f>SUM(J10:J19)</f>
        <v>#REF!</v>
      </c>
      <c r="K20" s="67" t="e">
        <f>SUM(K10:K19)</f>
        <v>#REF!</v>
      </c>
      <c r="L20" s="67" t="e">
        <f>SUM(L10:L19)</f>
        <v>#REF!</v>
      </c>
      <c r="M20" s="68" t="e">
        <f>(L20/K20-1)*100</f>
        <v>#REF!</v>
      </c>
      <c r="N20" s="68" t="e">
        <f t="shared" si="3"/>
        <v>#REF!</v>
      </c>
    </row>
    <row r="21" ht="15">
      <c r="A21" s="17" t="e">
        <f>+#REF!</f>
        <v>#REF!</v>
      </c>
    </row>
    <row r="22" ht="15">
      <c r="A22" s="17" t="s">
        <v>54</v>
      </c>
    </row>
    <row r="23" spans="9:12" ht="15">
      <c r="I23" s="13" t="e">
        <f>+'cuadro1-poblacion'!#REF!</f>
        <v>#REF!</v>
      </c>
      <c r="J23" s="13" t="e">
        <f>+'cuadro1-poblacion'!#REF!</f>
        <v>#REF!</v>
      </c>
      <c r="K23" s="13">
        <f>+'cuadro1-poblacion'!B16</f>
        <v>2064405.5</v>
      </c>
      <c r="L23" s="13">
        <f>+'cuadro1-poblacion'!C16</f>
        <v>2057301.5</v>
      </c>
    </row>
    <row r="24" spans="9:11" ht="15">
      <c r="I24" s="1">
        <v>1879.058</v>
      </c>
      <c r="J24" s="1">
        <v>1902.164</v>
      </c>
      <c r="K24" s="1">
        <v>1989.53</v>
      </c>
    </row>
    <row r="25" spans="1:5" ht="15">
      <c r="A25" s="29" t="s">
        <v>4</v>
      </c>
      <c r="B25" s="12"/>
      <c r="C25" s="12"/>
      <c r="D25" s="12"/>
      <c r="E25" s="12"/>
    </row>
    <row r="26" ht="15">
      <c r="A26" s="32" t="s">
        <v>3</v>
      </c>
    </row>
    <row r="27" ht="15">
      <c r="A27" s="29" t="s">
        <v>56</v>
      </c>
    </row>
    <row r="28" ht="15">
      <c r="A28" s="29" t="s">
        <v>10</v>
      </c>
    </row>
    <row r="29" ht="15">
      <c r="A29" s="29" t="s">
        <v>57</v>
      </c>
    </row>
    <row r="30" ht="15">
      <c r="A30" s="29" t="s">
        <v>58</v>
      </c>
    </row>
    <row r="31" ht="15">
      <c r="A31" s="29" t="s">
        <v>63</v>
      </c>
    </row>
    <row r="32" ht="15">
      <c r="A32" s="29" t="s">
        <v>11</v>
      </c>
    </row>
    <row r="33" ht="15">
      <c r="A33" s="29" t="s">
        <v>5</v>
      </c>
    </row>
    <row r="34" ht="15">
      <c r="A34" s="29" t="s">
        <v>59</v>
      </c>
    </row>
    <row r="35" ht="15">
      <c r="A35" s="29" t="s">
        <v>6</v>
      </c>
    </row>
    <row r="36" ht="15">
      <c r="A36" s="29" t="s">
        <v>60</v>
      </c>
    </row>
  </sheetData>
  <sheetProtection/>
  <mergeCells count="6">
    <mergeCell ref="A4:N4"/>
    <mergeCell ref="A6:N6"/>
    <mergeCell ref="A5:N5"/>
    <mergeCell ref="I8:N8"/>
    <mergeCell ref="B8:G8"/>
    <mergeCell ref="A8:A9"/>
  </mergeCells>
  <printOptions/>
  <pageMargins left="0.75" right="0.75" top="1" bottom="1" header="0" footer="0"/>
  <pageSetup horizontalDpi="360" verticalDpi="3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A5" sqref="A5"/>
    </sheetView>
  </sheetViews>
  <sheetFormatPr defaultColWidth="11.00390625" defaultRowHeight="12.75"/>
  <cols>
    <col min="1" max="1" width="59.625" style="1" customWidth="1"/>
    <col min="2" max="5" width="12.375" style="1" customWidth="1"/>
    <col min="6" max="6" width="10.50390625" style="1" customWidth="1"/>
    <col min="7" max="16384" width="11.00390625" style="1" customWidth="1"/>
  </cols>
  <sheetData>
    <row r="1" spans="1:6" ht="15">
      <c r="A1" s="72" t="s">
        <v>15</v>
      </c>
      <c r="B1" s="72"/>
      <c r="C1" s="72"/>
      <c r="D1" s="72"/>
      <c r="E1" s="72"/>
      <c r="F1" s="72"/>
    </row>
    <row r="2" spans="1:6" ht="15">
      <c r="A2" s="73" t="s">
        <v>87</v>
      </c>
      <c r="B2" s="73"/>
      <c r="C2" s="73"/>
      <c r="D2" s="73"/>
      <c r="E2" s="73"/>
      <c r="F2" s="73"/>
    </row>
    <row r="3" spans="1:6" ht="15">
      <c r="A3" s="19"/>
      <c r="B3" s="19"/>
      <c r="C3" s="19"/>
      <c r="D3" s="19"/>
      <c r="E3" s="19"/>
      <c r="F3" s="19"/>
    </row>
    <row r="4" spans="1:6" ht="36" customHeight="1">
      <c r="A4" s="41" t="s">
        <v>35</v>
      </c>
      <c r="B4" s="69">
        <v>2014</v>
      </c>
      <c r="C4" s="69">
        <v>2015</v>
      </c>
      <c r="D4" s="69">
        <v>2016</v>
      </c>
      <c r="E4" s="69">
        <v>2017</v>
      </c>
      <c r="F4" s="43" t="s">
        <v>90</v>
      </c>
    </row>
    <row r="5" spans="1:6" ht="15">
      <c r="A5" s="17" t="s">
        <v>72</v>
      </c>
      <c r="B5" s="9">
        <v>1395323.78650512</v>
      </c>
      <c r="C5" s="9">
        <v>1451382.49517459</v>
      </c>
      <c r="D5" s="9">
        <v>1611740.52487207</v>
      </c>
      <c r="E5" s="9">
        <v>1699816.95280085</v>
      </c>
      <c r="F5" s="40">
        <f>(E5/D5-1)*100</f>
        <v>5.4646778789514405</v>
      </c>
    </row>
    <row r="6" spans="1:6" ht="15">
      <c r="A6" s="17"/>
      <c r="B6" s="9"/>
      <c r="C6" s="9"/>
      <c r="D6" s="9"/>
      <c r="E6" s="9"/>
      <c r="F6" s="40"/>
    </row>
    <row r="7" spans="1:6" ht="15">
      <c r="A7" s="17" t="s">
        <v>37</v>
      </c>
      <c r="B7" s="9">
        <v>229902.25</v>
      </c>
      <c r="C7" s="9">
        <v>252800.5</v>
      </c>
      <c r="D7" s="9">
        <v>243196.75</v>
      </c>
      <c r="E7" s="9">
        <v>256422.5</v>
      </c>
      <c r="F7" s="40">
        <f>(E7/D7-1)*100</f>
        <v>5.438292246915299</v>
      </c>
    </row>
    <row r="8" spans="1:6" ht="15">
      <c r="A8" s="17"/>
      <c r="B8" s="9"/>
      <c r="C8" s="9"/>
      <c r="D8" s="9"/>
      <c r="E8" s="9"/>
      <c r="F8" s="40"/>
    </row>
    <row r="9" spans="1:6" ht="15">
      <c r="A9" s="17" t="s">
        <v>73</v>
      </c>
      <c r="B9" s="9">
        <v>6069204.570660444</v>
      </c>
      <c r="C9" s="9">
        <v>5741216.869328147</v>
      </c>
      <c r="D9" s="9">
        <v>6627311.116912828</v>
      </c>
      <c r="E9" s="9">
        <v>6628969.582625744</v>
      </c>
      <c r="F9" s="40">
        <f>(E9/D9-1)*100</f>
        <v>0.025024714905619305</v>
      </c>
    </row>
    <row r="10" spans="1:6" ht="15">
      <c r="A10" s="66"/>
      <c r="B10" s="66"/>
      <c r="C10" s="66"/>
      <c r="D10" s="66"/>
      <c r="E10" s="66"/>
      <c r="F10" s="66"/>
    </row>
    <row r="11" ht="15">
      <c r="A11" s="17" t="s">
        <v>55</v>
      </c>
    </row>
  </sheetData>
  <sheetProtection/>
  <mergeCells count="2">
    <mergeCell ref="A1:F1"/>
    <mergeCell ref="A2:F2"/>
  </mergeCells>
  <printOptions/>
  <pageMargins left="0.75" right="0.75" top="1" bottom="1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sepsa</dc:creator>
  <cp:keywords/>
  <dc:description/>
  <cp:lastModifiedBy>Infoagro</cp:lastModifiedBy>
  <cp:lastPrinted>2018-03-16T18:31:24Z</cp:lastPrinted>
  <dcterms:created xsi:type="dcterms:W3CDTF">2006-02-22T15:56:26Z</dcterms:created>
  <dcterms:modified xsi:type="dcterms:W3CDTF">2018-04-18T16:42:21Z</dcterms:modified>
  <cp:category/>
  <cp:version/>
  <cp:contentType/>
  <cp:contentStatus/>
</cp:coreProperties>
</file>